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1. Operations\ILFS Website\2019\"/>
    </mc:Choice>
  </mc:AlternateContent>
  <bookViews>
    <workbookView xWindow="0" yWindow="0" windowWidth="20490" windowHeight="7755"/>
  </bookViews>
  <sheets>
    <sheet name="Monhtly Portfolio Series 1B" sheetId="9" r:id="rId1"/>
    <sheet name="Monhtly Portfolio Series 1C" sheetId="10" r:id="rId2"/>
    <sheet name="Monthly Portfolio Series 2A" sheetId="11" r:id="rId3"/>
    <sheet name="Monthly Portfolio Series 2B" sheetId="12" r:id="rId4"/>
    <sheet name="Monthly Portfolio Series 2C" sheetId="13" r:id="rId5"/>
    <sheet name="Monthly Portfolio Series 3A" sheetId="14" r:id="rId6"/>
    <sheet name="Monthly Portfolio Series 3B" sheetId="1" r:id="rId7"/>
    <sheet name="Anex A1 Frmt for AAUM disclosur" sheetId="15" r:id="rId8"/>
    <sheet name="Anex A2 Frmt AAUM stateUT wise " sheetId="16" r:id="rId9"/>
    <sheet name="Annexure B Frmt vote cast by MF" sheetId="17" r:id="rId10"/>
    <sheet name="Dashboard-scheme’s AUM " sheetId="18" r:id="rId11"/>
    <sheet name="Dashboard-Investment objective" sheetId="19" r:id="rId12"/>
    <sheet name="Dashboard-Portfolio disclosure" sheetId="20" r:id="rId13"/>
    <sheet name="Dashboard-Expense ratios" sheetId="21" r:id="rId14"/>
    <sheet name="Dashboard-Scheme’s performance" sheetId="22" r:id="rId15"/>
    <sheet name="TR Sept 3" sheetId="23" r:id="rId16"/>
    <sheet name="TR Sept 9" sheetId="24" r:id="rId17"/>
    <sheet name="TR Sept 11" sheetId="25" r:id="rId18"/>
    <sheet name="TR Sept 12" sheetId="26" r:id="rId19"/>
    <sheet name="TR Sept 13" sheetId="27" r:id="rId20"/>
    <sheet name="TR Sept 16" sheetId="28" r:id="rId21"/>
    <sheet name="TR Sept 17" sheetId="29" r:id="rId22"/>
    <sheet name="TR Sept 18" sheetId="30" r:id="rId23"/>
    <sheet name="TR Sept 19" sheetId="31" r:id="rId24"/>
    <sheet name="TR Sept 20" sheetId="32" r:id="rId25"/>
    <sheet name="TR Sept 23" sheetId="33" r:id="rId26"/>
    <sheet name="TR Aug 7" sheetId="34" r:id="rId27"/>
    <sheet name="TR Aug 8" sheetId="35" r:id="rId28"/>
    <sheet name="TR Aug 9" sheetId="36" r:id="rId29"/>
    <sheet name="TR Aug 16" sheetId="37" r:id="rId30"/>
    <sheet name="TR Aug 19" sheetId="38" r:id="rId31"/>
    <sheet name="TR Aug 20" sheetId="39" r:id="rId32"/>
  </sheets>
  <externalReferences>
    <externalReference r:id="rId3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39" l="1"/>
  <c r="A5" i="39" s="1"/>
  <c r="A6" i="39" s="1"/>
  <c r="A7" i="39" s="1"/>
  <c r="A8" i="39" s="1"/>
  <c r="A9" i="39" s="1"/>
  <c r="A10" i="39" s="1"/>
  <c r="A5" i="38" l="1"/>
  <c r="A6" i="38" s="1"/>
  <c r="A7" i="38" s="1"/>
  <c r="A8" i="38" s="1"/>
  <c r="A9" i="38" s="1"/>
  <c r="A10" i="38" s="1"/>
  <c r="A4" i="38"/>
  <c r="A4" i="37" l="1"/>
  <c r="A5" i="37" s="1"/>
  <c r="A6" i="37" s="1"/>
  <c r="A7" i="37" s="1"/>
  <c r="A8" i="37" s="1"/>
  <c r="A9" i="37" s="1"/>
  <c r="A4" i="36" l="1"/>
  <c r="A5" i="36" s="1"/>
  <c r="A6" i="36" s="1"/>
  <c r="A7" i="36" s="1"/>
  <c r="A8" i="36" s="1"/>
  <c r="A9" i="36" s="1"/>
  <c r="A4" i="35" l="1"/>
  <c r="A5" i="35" s="1"/>
  <c r="A6" i="35" s="1"/>
  <c r="A7" i="35" s="1"/>
  <c r="A8" i="35" s="1"/>
  <c r="A9" i="35" s="1"/>
  <c r="A4" i="34" l="1"/>
  <c r="A5" i="34" s="1"/>
  <c r="A6" i="34" s="1"/>
  <c r="A7" i="34" s="1"/>
  <c r="A8" i="34" s="1"/>
  <c r="A9" i="34" s="1"/>
  <c r="A10" i="34" s="1"/>
  <c r="A11" i="34" s="1"/>
  <c r="A5" i="31" l="1"/>
  <c r="A6" i="31" s="1"/>
  <c r="A7" i="31" s="1"/>
  <c r="A8" i="31" s="1"/>
  <c r="A9" i="31" s="1"/>
  <c r="A10" i="31" s="1"/>
  <c r="A4" i="31"/>
  <c r="A5" i="30"/>
  <c r="A6" i="30" s="1"/>
  <c r="A7" i="30" s="1"/>
  <c r="A8" i="30" s="1"/>
  <c r="A9" i="30" s="1"/>
  <c r="A10" i="30" s="1"/>
  <c r="A4" i="30"/>
  <c r="A4" i="29"/>
  <c r="A5" i="29" s="1"/>
  <c r="A6" i="29" s="1"/>
  <c r="A7" i="29" s="1"/>
  <c r="A8" i="29" s="1"/>
  <c r="A9" i="29" s="1"/>
  <c r="A4" i="28"/>
  <c r="A5" i="28" s="1"/>
  <c r="A6" i="28" s="1"/>
  <c r="A7" i="28" s="1"/>
  <c r="A8" i="28" s="1"/>
  <c r="A9" i="28" s="1"/>
  <c r="A10" i="28" s="1"/>
  <c r="A4" i="27"/>
  <c r="A5" i="27" s="1"/>
  <c r="A6" i="27" s="1"/>
  <c r="A7" i="27" s="1"/>
  <c r="A8" i="27" s="1"/>
  <c r="A9" i="27" s="1"/>
  <c r="A10" i="27" s="1"/>
  <c r="A4" i="26"/>
  <c r="A5" i="26" s="1"/>
  <c r="A6" i="26" s="1"/>
  <c r="A7" i="26" s="1"/>
  <c r="A8" i="26" s="1"/>
  <c r="A9" i="26" s="1"/>
  <c r="A5" i="25"/>
  <c r="A6" i="25" s="1"/>
  <c r="A7" i="25" s="1"/>
  <c r="A8" i="25" s="1"/>
  <c r="A9" i="25" s="1"/>
  <c r="A4" i="25"/>
  <c r="A4" i="24"/>
  <c r="A5" i="24" s="1"/>
  <c r="A6" i="24" s="1"/>
  <c r="A7" i="24" s="1"/>
  <c r="A8" i="24" s="1"/>
  <c r="A9" i="24" s="1"/>
  <c r="A4" i="23"/>
  <c r="A5" i="23" s="1"/>
  <c r="A6" i="23" s="1"/>
  <c r="A7" i="23" s="1"/>
  <c r="A8" i="23" s="1"/>
  <c r="A9" i="23" s="1"/>
  <c r="B1" i="21" l="1"/>
  <c r="E41" i="16" l="1"/>
  <c r="K40" i="16"/>
  <c r="K38" i="16"/>
  <c r="K36" i="16"/>
  <c r="K34" i="16"/>
  <c r="K33" i="16"/>
  <c r="K30" i="16"/>
  <c r="K29" i="16"/>
  <c r="K24" i="16"/>
  <c r="K23" i="16"/>
  <c r="K20" i="16"/>
  <c r="K19" i="16"/>
  <c r="K16" i="16"/>
  <c r="K15" i="16"/>
  <c r="K14" i="16"/>
  <c r="K11" i="16"/>
  <c r="K8" i="16"/>
  <c r="K41" i="16" s="1"/>
  <c r="K6" i="16"/>
  <c r="AN21" i="15" l="1"/>
  <c r="AN55" i="15" s="1"/>
  <c r="AD21" i="15"/>
  <c r="AD55" i="15" s="1"/>
  <c r="T21" i="15"/>
  <c r="T55" i="15" s="1"/>
  <c r="J21" i="15"/>
  <c r="J55" i="15" s="1"/>
  <c r="D21" i="15"/>
  <c r="D55" i="15" s="1"/>
  <c r="BK20" i="15"/>
  <c r="BK21" i="15" l="1"/>
  <c r="BK55" i="15" s="1"/>
  <c r="I44" i="14"/>
  <c r="I45" i="14" s="1"/>
  <c r="B44" i="14"/>
  <c r="I43" i="14"/>
  <c r="I38" i="14"/>
  <c r="I40" i="14" s="1"/>
  <c r="B38" i="14"/>
  <c r="I34" i="14"/>
  <c r="I36" i="14" s="1"/>
  <c r="B34" i="14"/>
  <c r="I30" i="14"/>
  <c r="I29" i="14"/>
  <c r="I28" i="14"/>
  <c r="I27" i="14"/>
  <c r="I26" i="14"/>
  <c r="A26" i="14"/>
  <c r="I25" i="14"/>
  <c r="A25" i="14"/>
  <c r="I24" i="14"/>
  <c r="A24" i="14"/>
  <c r="I23" i="14"/>
  <c r="C23" i="14"/>
  <c r="C24" i="14" s="1"/>
  <c r="C25" i="14" s="1"/>
  <c r="C26" i="14" s="1"/>
  <c r="C27" i="14" s="1"/>
  <c r="C28" i="14" s="1"/>
  <c r="C29" i="14" s="1"/>
  <c r="C30" i="14" s="1"/>
  <c r="A23" i="14"/>
  <c r="I22" i="14"/>
  <c r="C22" i="14"/>
  <c r="A22" i="14"/>
  <c r="I21" i="14"/>
  <c r="C21" i="14"/>
  <c r="A21" i="14"/>
  <c r="I20" i="14"/>
  <c r="A20" i="14"/>
  <c r="A19" i="14"/>
  <c r="A18" i="14"/>
  <c r="I17" i="14"/>
  <c r="A17" i="14"/>
  <c r="I16" i="14"/>
  <c r="C16" i="14"/>
  <c r="C17" i="14" s="1"/>
  <c r="A16" i="14"/>
  <c r="I15" i="14"/>
  <c r="I31" i="14" s="1"/>
  <c r="A15" i="14"/>
  <c r="I46" i="14" l="1"/>
  <c r="I38" i="13" l="1"/>
  <c r="I37" i="13"/>
  <c r="I39" i="13" s="1"/>
  <c r="B37" i="13"/>
  <c r="I34" i="13"/>
  <c r="I33" i="13"/>
  <c r="B33" i="13"/>
  <c r="I31" i="13"/>
  <c r="I30" i="13"/>
  <c r="B30" i="13"/>
  <c r="I26" i="13"/>
  <c r="I25" i="13"/>
  <c r="A25" i="13"/>
  <c r="I24" i="13"/>
  <c r="I23" i="13"/>
  <c r="A23" i="13"/>
  <c r="I22" i="13"/>
  <c r="A22" i="13"/>
  <c r="I21" i="13"/>
  <c r="A21" i="13"/>
  <c r="I20" i="13"/>
  <c r="A20" i="13"/>
  <c r="I19" i="13"/>
  <c r="I27" i="13" s="1"/>
  <c r="I40" i="13" s="1"/>
  <c r="A19" i="13"/>
  <c r="I18" i="13"/>
  <c r="A17" i="13"/>
  <c r="A16" i="13"/>
  <c r="I15" i="13"/>
  <c r="C15" i="13"/>
  <c r="C18" i="13" s="1"/>
  <c r="C19" i="13" s="1"/>
  <c r="C20" i="13" s="1"/>
  <c r="C21" i="13" s="1"/>
  <c r="C22" i="13" s="1"/>
  <c r="C23" i="13" s="1"/>
  <c r="C24" i="13" s="1"/>
  <c r="C25" i="13" s="1"/>
  <c r="C26" i="13" s="1"/>
  <c r="A15" i="13"/>
  <c r="I14" i="13"/>
  <c r="A14" i="13"/>
  <c r="I44" i="12" l="1"/>
  <c r="I43" i="12"/>
  <c r="I42" i="12"/>
  <c r="B42" i="12"/>
  <c r="I39" i="12"/>
  <c r="I38" i="12"/>
  <c r="B38" i="12"/>
  <c r="I35" i="12"/>
  <c r="I36" i="12" s="1"/>
  <c r="B35" i="12"/>
  <c r="I31" i="12"/>
  <c r="I30" i="12"/>
  <c r="I29" i="12"/>
  <c r="I28" i="12"/>
  <c r="A28" i="12"/>
  <c r="I27" i="12"/>
  <c r="I26" i="12"/>
  <c r="A26" i="12"/>
  <c r="I25" i="12"/>
  <c r="A25" i="12"/>
  <c r="I24" i="12"/>
  <c r="A24" i="12"/>
  <c r="I23" i="12"/>
  <c r="A23" i="12"/>
  <c r="I22" i="12"/>
  <c r="A22" i="12"/>
  <c r="I21" i="12"/>
  <c r="A21" i="12"/>
  <c r="I20" i="12"/>
  <c r="A20" i="12"/>
  <c r="I19" i="12"/>
  <c r="A19" i="12"/>
  <c r="I18" i="12"/>
  <c r="A17" i="12"/>
  <c r="A16" i="12"/>
  <c r="I15" i="12"/>
  <c r="C15" i="12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A15" i="12"/>
  <c r="I14" i="12"/>
  <c r="I32" i="12" s="1"/>
  <c r="I45" i="12" s="1"/>
  <c r="B14" i="12"/>
  <c r="A14" i="12"/>
  <c r="I43" i="11" l="1"/>
  <c r="B43" i="11"/>
  <c r="I42" i="11"/>
  <c r="I44" i="11" s="1"/>
  <c r="I39" i="11"/>
  <c r="I38" i="11"/>
  <c r="B38" i="11"/>
  <c r="I36" i="11"/>
  <c r="I35" i="11"/>
  <c r="B35" i="11"/>
  <c r="I31" i="11"/>
  <c r="I30" i="11"/>
  <c r="I29" i="11"/>
  <c r="I28" i="11"/>
  <c r="I27" i="11"/>
  <c r="I26" i="11"/>
  <c r="A26" i="11"/>
  <c r="I25" i="11"/>
  <c r="A25" i="11"/>
  <c r="I24" i="11"/>
  <c r="A24" i="11"/>
  <c r="I23" i="11"/>
  <c r="A23" i="11"/>
  <c r="I22" i="11"/>
  <c r="A22" i="11"/>
  <c r="I21" i="11"/>
  <c r="A21" i="11"/>
  <c r="I20" i="11"/>
  <c r="A20" i="11"/>
  <c r="I19" i="11"/>
  <c r="I32" i="11" s="1"/>
  <c r="I45" i="11" s="1"/>
  <c r="C19" i="1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A19" i="11"/>
  <c r="I18" i="11"/>
  <c r="C18" i="11"/>
  <c r="A17" i="11"/>
  <c r="A16" i="11"/>
  <c r="I15" i="11"/>
  <c r="A15" i="11"/>
  <c r="I43" i="10" l="1"/>
  <c r="I42" i="10"/>
  <c r="B42" i="10"/>
  <c r="I41" i="10"/>
  <c r="I38" i="10"/>
  <c r="I37" i="10"/>
  <c r="B37" i="10"/>
  <c r="I34" i="10"/>
  <c r="I35" i="10" s="1"/>
  <c r="B34" i="10"/>
  <c r="I30" i="10"/>
  <c r="I29" i="10"/>
  <c r="I28" i="10"/>
  <c r="I27" i="10"/>
  <c r="A27" i="10"/>
  <c r="I26" i="10"/>
  <c r="I25" i="10"/>
  <c r="A25" i="10"/>
  <c r="I24" i="10"/>
  <c r="A24" i="10"/>
  <c r="I23" i="10"/>
  <c r="A23" i="10"/>
  <c r="I22" i="10"/>
  <c r="A22" i="10"/>
  <c r="I21" i="10"/>
  <c r="A21" i="10"/>
  <c r="I20" i="10"/>
  <c r="A20" i="10"/>
  <c r="I19" i="10"/>
  <c r="A18" i="10"/>
  <c r="A17" i="10"/>
  <c r="I16" i="10"/>
  <c r="A16" i="10"/>
  <c r="I15" i="10"/>
  <c r="C15" i="10"/>
  <c r="C16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A15" i="10"/>
  <c r="I14" i="10"/>
  <c r="I31" i="10" s="1"/>
  <c r="I44" i="10" s="1"/>
  <c r="A14" i="10"/>
  <c r="I44" i="9" l="1"/>
  <c r="B44" i="9"/>
  <c r="I43" i="9"/>
  <c r="I45" i="9" s="1"/>
  <c r="I39" i="9"/>
  <c r="I40" i="9" s="1"/>
  <c r="B39" i="9"/>
  <c r="I37" i="9"/>
  <c r="I35" i="9"/>
  <c r="B35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6" i="9"/>
  <c r="C16" i="9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I15" i="9"/>
  <c r="I32" i="9" s="1"/>
  <c r="C15" i="9"/>
  <c r="I14" i="9"/>
  <c r="I46" i="9" l="1"/>
  <c r="A16" i="1" l="1"/>
  <c r="A17" i="1" s="1"/>
  <c r="A18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<sst xmlns="http://schemas.openxmlformats.org/spreadsheetml/2006/main" count="2034" uniqueCount="315">
  <si>
    <t>The IL&amp;FS Financial Centre, 1st Floor, Plot C-22, G-Block, Bandra Kurla Complex, Bandra East, Mumbai-400051 (www.ilfsinfrafund.com)</t>
  </si>
  <si>
    <t>IL&amp;FS  Infrastructure Debt Fund Series 3B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</si>
  <si>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</si>
  <si>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</si>
  <si>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</si>
  <si>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</si>
  <si>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</si>
  <si>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</si>
  <si>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</si>
  <si>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</si>
  <si>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</si>
  <si>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Bhilwara Green Energy Limited</t>
  </si>
  <si>
    <t>ICRA BBB</t>
  </si>
  <si>
    <t>INE030N07035</t>
  </si>
  <si>
    <t>IL&amp;FS Solar Power Limited</t>
  </si>
  <si>
    <t>ICRA BB+ (SO)</t>
  </si>
  <si>
    <t>INE656Y08016</t>
  </si>
  <si>
    <t>IL&amp;FS Wind Energy Limited</t>
  </si>
  <si>
    <t>ICRA D</t>
  </si>
  <si>
    <t>INE810V08015</t>
  </si>
  <si>
    <t>INE030N07027</t>
  </si>
  <si>
    <t>Debt Instrument-Privately Placed-Unlisted</t>
  </si>
  <si>
    <t>AMRI Hospital Limited</t>
  </si>
  <si>
    <t>CARE A- (SO)</t>
  </si>
  <si>
    <t>INE437M07075</t>
  </si>
  <si>
    <t>Kanchanjunga Power Company Private Limited</t>
  </si>
  <si>
    <t>CARE BBB+</t>
  </si>
  <si>
    <t>INE117N07030</t>
  </si>
  <si>
    <t>INE117N07022</t>
  </si>
  <si>
    <t>Bhilangana Hydro Power Limited</t>
  </si>
  <si>
    <t>CARE A</t>
  </si>
  <si>
    <t>INE453I07153</t>
  </si>
  <si>
    <t>INE453I07146</t>
  </si>
  <si>
    <t>Clean Max Enviro Energy Solutions Private Limited</t>
  </si>
  <si>
    <t>ICRA BBB+</t>
  </si>
  <si>
    <t>INE647U07015</t>
  </si>
  <si>
    <t>Kaynes Technology India Private Limited</t>
  </si>
  <si>
    <t>CRISIL BB+</t>
  </si>
  <si>
    <t>INE918Z07019</t>
  </si>
  <si>
    <t>Total</t>
  </si>
  <si>
    <t>Money Market Instruments</t>
  </si>
  <si>
    <t>Triparty Repo</t>
  </si>
  <si>
    <t>Triparty Repo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</si>
  <si>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</si>
  <si>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</si>
  <si>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</si>
  <si>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</si>
  <si>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</si>
  <si>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</si>
  <si>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</si>
  <si>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IL&amp;FS  Infrastructure Debt Fund Series 1BIL&amp;FS Wind Energy Limited</t>
  </si>
  <si>
    <t>INE810V08031</t>
  </si>
  <si>
    <t>IL&amp;FS  Infrastructure Debt Fund Series 1BIL&amp;FS Wind Energy Limited.</t>
  </si>
  <si>
    <t>Williamson Magor &amp; Co. Limited</t>
  </si>
  <si>
    <t>Unrated</t>
  </si>
  <si>
    <t>INE210A07014</t>
  </si>
  <si>
    <t>IL&amp;FS  Infrastructure Debt Fund Series 1BBhilangana Hydro Power Limited</t>
  </si>
  <si>
    <t>INE453I07161</t>
  </si>
  <si>
    <t>IL&amp;FS  Infrastructure Debt Fund Series 1BGHV Hospitality India Pvt Limited</t>
  </si>
  <si>
    <t>GHV Hospitality (India) Private Limited</t>
  </si>
  <si>
    <t>INE01F007012</t>
  </si>
  <si>
    <t>IL&amp;FS  Infrastructure Debt Fund Series 1B Babcock Borsig Limited</t>
  </si>
  <si>
    <t>Abhitech Developers Private Limited</t>
  </si>
  <si>
    <t>INE683V07026</t>
  </si>
  <si>
    <t>IL&amp;FS  Infrastructure Debt Fund Series 1BAbhitech Developers Private Limited</t>
  </si>
  <si>
    <t>INE683V07018</t>
  </si>
  <si>
    <t>IL&amp;FS  Infrastructure Debt Fund Series 1BWilliamson Magor &amp; Co. Limited</t>
  </si>
  <si>
    <t>Babcock Borsing Limited</t>
  </si>
  <si>
    <t>INE434K07019</t>
  </si>
  <si>
    <t>Time Technoplast Limited</t>
  </si>
  <si>
    <t>INE508G07018</t>
  </si>
  <si>
    <t>INE453I07138</t>
  </si>
  <si>
    <t>INE434K07027</t>
  </si>
  <si>
    <t>INE437M07042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</si>
  <si>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</si>
  <si>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</si>
  <si>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</si>
  <si>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</si>
  <si>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</si>
  <si>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INE117N07014</t>
  </si>
  <si>
    <t>INE437M07059</t>
  </si>
  <si>
    <t>Sector / Rating</t>
  </si>
  <si>
    <t>Percent</t>
  </si>
  <si>
    <t>IL&amp;FS  Infrastructure Debt Fund Series 2A</t>
  </si>
  <si>
    <t>Janaadhar (India) Private Limited</t>
  </si>
  <si>
    <t>[ICRA]BBB -</t>
  </si>
  <si>
    <t>INE882W07014</t>
  </si>
  <si>
    <t>INE882W07022</t>
  </si>
  <si>
    <t>INE437M07067</t>
  </si>
  <si>
    <t>Undrawn Amount for Scheme 2A</t>
  </si>
  <si>
    <t>IL&amp;FS  Infrastructure Debt Fund Series 2B</t>
  </si>
  <si>
    <t>Undrawn Amount for Scheme 2B</t>
  </si>
  <si>
    <t>IL&amp;FS  Infrastructure Debt Fund Series 2C</t>
  </si>
  <si>
    <t>INE437M07083</t>
  </si>
  <si>
    <t>INE117N07048</t>
  </si>
  <si>
    <t>Undrawn Amount for Scheme 2C</t>
  </si>
  <si>
    <t>IL&amp;FS  Infrastructure Debt Fund Series 3A</t>
  </si>
  <si>
    <t>INE453I07120</t>
  </si>
  <si>
    <t>Monthly  Portfolio statement as on September 30, 2019</t>
  </si>
  <si>
    <t xml:space="preserve"> </t>
  </si>
  <si>
    <t>Sl. No.</t>
  </si>
  <si>
    <t>Scheme Category/ Scheme Name</t>
  </si>
  <si>
    <t>IL&amp;FS Mutual Fund Infrastructure Debt Fund : Net Average Assets Under Management (AAUM) as on 30 September,2019 (All Figure in Rs. Crore)</t>
  </si>
  <si>
    <t xml:space="preserve">Through Direct Plan </t>
  </si>
  <si>
    <t>Through Associate Distributors</t>
  </si>
  <si>
    <t>Through Non - Associate Distributors</t>
  </si>
  <si>
    <t>GRAND TOTAL</t>
  </si>
  <si>
    <t>T30</t>
  </si>
  <si>
    <t>B30</t>
  </si>
  <si>
    <t>I</t>
  </si>
  <si>
    <t>II</t>
  </si>
  <si>
    <t>A</t>
  </si>
  <si>
    <t>INCOME / DEBT ORIENTED SCHEMES</t>
  </si>
  <si>
    <t>(i)</t>
  </si>
  <si>
    <t>Liquid/ Money Market</t>
  </si>
  <si>
    <t xml:space="preserve">Scheme names </t>
  </si>
  <si>
    <t>(a) Sub-Total</t>
  </si>
  <si>
    <t>(ii)</t>
  </si>
  <si>
    <t>Gilt</t>
  </si>
  <si>
    <t>(b) Sub-Total</t>
  </si>
  <si>
    <t>(iii)</t>
  </si>
  <si>
    <t>FMP</t>
  </si>
  <si>
    <t>(c) Sub-Total</t>
  </si>
  <si>
    <t>(iv)</t>
  </si>
  <si>
    <t>Debt (assured return)</t>
  </si>
  <si>
    <t xml:space="preserve"> (d) Sub-Total</t>
  </si>
  <si>
    <t>(v)</t>
  </si>
  <si>
    <t>Infrastructure Debt Funds</t>
  </si>
  <si>
    <t xml:space="preserve">IL&amp;FS Mutual Fund Infrastructure Debt Fund </t>
  </si>
  <si>
    <t xml:space="preserve"> (e)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</si>
  <si>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</si>
  <si>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</si>
  <si>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</si>
  <si>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</si>
  <si>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</si>
  <si>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</si>
  <si>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ELSS</t>
  </si>
  <si>
    <t>Grand Sub-Total (a+b)</t>
  </si>
  <si>
    <t>C</t>
  </si>
  <si>
    <t>BALANCED SCHEMES</t>
  </si>
  <si>
    <t>Balanced schemes</t>
  </si>
  <si>
    <t>Grand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</si>
  <si>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</si>
  <si>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</si>
  <si>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</si>
  <si>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</si>
  <si>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</si>
  <si>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</si>
  <si>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</si>
  <si>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</si>
  <si>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F</t>
  </si>
  <si>
    <t>Fund of Funds Scheme (Domestic)</t>
  </si>
  <si>
    <t xml:space="preserve">T15 : Top 15 cities as identified by AMFI </t>
  </si>
  <si>
    <t>Category of Investor</t>
  </si>
  <si>
    <t xml:space="preserve">B15 : Other than T15  </t>
  </si>
  <si>
    <t xml:space="preserve">1 : Retail Investor </t>
  </si>
  <si>
    <t>2 : Corporates</t>
  </si>
  <si>
    <t>I : Contribution of sponsor and its associates in AUM</t>
  </si>
  <si>
    <t>3 : Banks/FIs</t>
  </si>
  <si>
    <t>II : Contribution of other than sponsor and its associates in AUM</t>
  </si>
  <si>
    <t>4 : FIIs/FPIs</t>
  </si>
  <si>
    <t>5 : High Networth Individuals</t>
  </si>
  <si>
    <t>Table showing State wise /Union Territory wise contribution to AAUM of category of schemes as on 30-Sep-2019</t>
  </si>
  <si>
    <t>IL&amp;FS Mutual Fund Infrastructure Debt Fund (All figures in Rs. Crore)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</si>
  <si>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</si>
  <si>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</si>
  <si>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</si>
  <si>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</si>
  <si>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</si>
  <si>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</si>
  <si>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</si>
  <si>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</si>
  <si>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</si>
  <si>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</si>
  <si>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</si>
  <si>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</si>
  <si>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</si>
  <si>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</si>
  <si>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</si>
  <si>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</si>
  <si>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</si>
  <si>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</si>
  <si>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</si>
  <si>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</si>
  <si>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</si>
  <si>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</si>
  <si>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</si>
  <si>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</si>
  <si>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</si>
  <si>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</si>
  <si>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</si>
  <si>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</si>
  <si>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</si>
  <si>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</si>
  <si>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</si>
  <si>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</si>
  <si>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</si>
  <si>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</si>
  <si>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</si>
  <si>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</si>
  <si>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</si>
  <si>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</si>
  <si>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Tripura</t>
  </si>
  <si>
    <t>Uttar Pradesh</t>
  </si>
  <si>
    <t>Uttarakhand</t>
  </si>
  <si>
    <t>West Bengal</t>
  </si>
  <si>
    <t xml:space="preserve">Note: Name of new states / union territories shall be added alphabetically  </t>
  </si>
  <si>
    <r>
      <t>(i)</t>
    </r>
    <r>
      <rPr>
        <b/>
        <sz val="7"/>
        <color indexed="8"/>
        <rFont val="Times New Roman"/>
        <family val="1"/>
      </rPr>
      <t xml:space="preserve">               </t>
    </r>
    <r>
      <rPr>
        <b/>
        <sz val="11"/>
        <color indexed="8"/>
        <rFont val="Arial"/>
        <family val="2"/>
      </rPr>
      <t>Revised format for disclosure of vote cast by Mutual Funds - during an individual quarter</t>
    </r>
  </si>
  <si>
    <t>Details of Votes cast during the Financial year 2019-2020</t>
  </si>
  <si>
    <t>Meeting Date</t>
  </si>
  <si>
    <t>Company Name</t>
  </si>
  <si>
    <t>Type of meetings (AGM/EGM)</t>
  </si>
  <si>
    <t>Proposal by Management or Shareholder</t>
  </si>
  <si>
    <t xml:space="preserve">Proposal's description </t>
  </si>
  <si>
    <t>Investee company’s Management Recommendation</t>
  </si>
  <si>
    <t>Vote (For/ Against/ Abstain)</t>
  </si>
  <si>
    <t>Reason supporting the vote decision</t>
  </si>
  <si>
    <t>NA</t>
  </si>
  <si>
    <r>
      <t>(ii)</t>
    </r>
    <r>
      <rPr>
        <b/>
        <sz val="7"/>
        <color indexed="8"/>
        <rFont val="Times New Roman"/>
        <family val="1"/>
      </rPr>
      <t xml:space="preserve">             </t>
    </r>
    <r>
      <rPr>
        <b/>
        <sz val="11"/>
        <color indexed="8"/>
        <rFont val="Arial"/>
        <family val="2"/>
      </rPr>
      <t>Revised format for disclosure of voting by Mutual Funds/AMCs during a financial year</t>
    </r>
  </si>
  <si>
    <t>Quarter</t>
  </si>
  <si>
    <r>
      <t>(iii)</t>
    </r>
    <r>
      <rPr>
        <b/>
        <sz val="7"/>
        <color indexed="8"/>
        <rFont val="Times New Roman"/>
        <family val="1"/>
      </rPr>
      <t xml:space="preserve">           </t>
    </r>
    <r>
      <rPr>
        <b/>
        <sz val="11"/>
        <color indexed="8"/>
        <rFont val="Arial"/>
        <family val="2"/>
      </rPr>
      <t>Format of providing the summary of proxy votes cast by  Mutual Funds/AMCs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across all the investee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>companies</t>
    </r>
  </si>
  <si>
    <t>Summary of Votes cast during the F.Y. 2019-2020</t>
  </si>
  <si>
    <t>F.Y.</t>
  </si>
  <si>
    <t xml:space="preserve">Total no. of resolutions </t>
  </si>
  <si>
    <t>Break-up of Vote decision</t>
  </si>
  <si>
    <t>For</t>
  </si>
  <si>
    <t>Against</t>
  </si>
  <si>
    <t>Abstained</t>
  </si>
  <si>
    <t xml:space="preserve">  </t>
  </si>
  <si>
    <t>Scheme Name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</si>
  <si>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</si>
  <si>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</si>
  <si>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</si>
  <si>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</si>
  <si>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</si>
  <si>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 xml:space="preserve"> IL&amp;FS Infrastructure Debt Fund Series - 3A</t>
  </si>
  <si>
    <t xml:space="preserve"> IL&amp;FS Infrastructure Debt Fund Series - 3B</t>
  </si>
  <si>
    <t>IL&amp;FS Infrastructure Debt Fund - Series 1-B and 1-C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</si>
  <si>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</si>
  <si>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</si>
  <si>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2-A, 2-B and 2-C</t>
  </si>
  <si>
    <t>IL&amp;FS Infrastructure Debt Fund - Series 3-A and 3-B</t>
  </si>
  <si>
    <t>Portfolio as on September 30, 2019</t>
  </si>
  <si>
    <t>IL&amp;FS  Infrastructure Debt Fund Series 1A</t>
  </si>
  <si>
    <t>(` In lakhs)</t>
  </si>
  <si>
    <t>Non Convertible Debentures-Listed</t>
  </si>
  <si>
    <t>Il&amp;Fs Wind Energy Limited</t>
  </si>
  <si>
    <t>Non Convertible Debentures-Privately placed (Unlisted)</t>
  </si>
  <si>
    <t>Ghv Hospitality (India) Private Limited</t>
  </si>
  <si>
    <t>CBLO</t>
  </si>
  <si>
    <t>Current Assets and Current Liabilities</t>
  </si>
  <si>
    <t>CBLO, Current Assets and Current Liabilities</t>
  </si>
  <si>
    <t>Il &amp; Fs Solar Power Limited</t>
  </si>
  <si>
    <t>Amri Hospital Limited</t>
  </si>
  <si>
    <t>Triparty CBLO, Current Assets and Current Liabilities</t>
  </si>
  <si>
    <t>Last 1 year</t>
  </si>
  <si>
    <t>Last 3 year</t>
  </si>
  <si>
    <t>Last 5 year</t>
  </si>
  <si>
    <t>Since inception</t>
  </si>
  <si>
    <t>Scheme return</t>
  </si>
  <si>
    <t>Benchmark *</t>
  </si>
  <si>
    <t>IIDF Series -1B</t>
  </si>
  <si>
    <t>IIDF Series -1C</t>
  </si>
  <si>
    <t>IIDF Series -2A</t>
  </si>
  <si>
    <t>IIDF Series -2B</t>
  </si>
  <si>
    <t>IIDF Series -2C</t>
  </si>
  <si>
    <t>IIDF Series -3A</t>
  </si>
  <si>
    <t>IIDF Series -3B</t>
  </si>
  <si>
    <r>
      <t xml:space="preserve">  </t>
    </r>
    <r>
      <rPr>
        <b/>
        <sz val="9"/>
        <color indexed="8"/>
        <rFont val="Times New Roman"/>
        <family val="1"/>
      </rPr>
      <t>*Benchmark –</t>
    </r>
    <r>
      <rPr>
        <sz val="9"/>
        <color indexed="8"/>
        <rFont val="Times New Roman"/>
        <family val="1"/>
      </rPr>
      <t xml:space="preserve"> Crisil Composite Bond Fund Index</t>
    </r>
  </si>
  <si>
    <r>
      <t xml:space="preserve">Past performance may or may not be sustained in future. </t>
    </r>
    <r>
      <rPr>
        <sz val="10"/>
        <color indexed="8"/>
        <rFont val="Times New Roman"/>
        <family val="1"/>
      </rPr>
      <t>Returns greater than 1 year period are compounded annualized (CAGR)</t>
    </r>
  </si>
  <si>
    <t>Notes:-</t>
  </si>
  <si>
    <t>(a) The above scheme returns and benchmark are on an annual compounding basis</t>
  </si>
  <si>
    <t>(b) The above scheme return is net of applicable expenses and benchmark return is on a gross basis</t>
  </si>
  <si>
    <t>(c) For the Scheme, IL&amp;FS Infrastructure Debt Fund-Series 2, the drawdowns are yet to be completed. Hence, the NAV will be available after the completion of the drawdown</t>
  </si>
  <si>
    <t>* Inter-scheme/ off market trade/market trade</t>
  </si>
  <si>
    <t>S.No</t>
  </si>
  <si>
    <t>Name of the Security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</si>
  <si>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</si>
  <si>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</si>
  <si>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</si>
  <si>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</si>
  <si>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</si>
  <si>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</si>
  <si>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</si>
  <si>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</si>
  <si>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</si>
  <si>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</si>
  <si>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</si>
  <si>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@5.25%</t>
  </si>
  <si>
    <t>IL&amp;FS Infrastructure Debt Series 1B</t>
  </si>
  <si>
    <t>T+0</t>
  </si>
  <si>
    <t xml:space="preserve"> NA </t>
  </si>
  <si>
    <t>Market</t>
  </si>
  <si>
    <t>IL&amp;FS Infrastructure Debt Series 1C</t>
  </si>
  <si>
    <t>IL&amp;FS Infrastructure Debt Series 2A</t>
  </si>
  <si>
    <t>IL&amp;FS Infrastructure Debt Series 2B</t>
  </si>
  <si>
    <t>IL&amp;FS Infrastructure Debt Series 2C</t>
  </si>
  <si>
    <t>IL&amp;FS Infrastructure Debt Series 3A</t>
  </si>
  <si>
    <t>IL&amp;FS Infrastructure Debt Series 3B</t>
  </si>
  <si>
    <t>CBLO lending @5.22%</t>
  </si>
  <si>
    <t>CBLO lending @5.19%</t>
  </si>
  <si>
    <t>CBLO lending @5.20%</t>
  </si>
  <si>
    <t>CBLO lending @5.28%</t>
  </si>
  <si>
    <t>CBLO lending @5.29%</t>
  </si>
  <si>
    <t>CBLO lending @5.40%</t>
  </si>
  <si>
    <t>CBLO lending @5.34%</t>
  </si>
  <si>
    <t>CBLO lending @5.33%</t>
  </si>
  <si>
    <t>CBLO lending @5.27%</t>
  </si>
  <si>
    <t>CBLO lending @5.31%</t>
  </si>
  <si>
    <t>CBLO lending @5.30%</t>
  </si>
  <si>
    <t>CBLO lending @5.59%</t>
  </si>
  <si>
    <t>CBLO lending @5.58%</t>
  </si>
  <si>
    <t>CBLO lending @5.38%</t>
  </si>
  <si>
    <t>CBLO lending @5.23%</t>
  </si>
  <si>
    <t>CBLO lending @5.35%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</si>
</sst>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  <numFmt numFmtId="168" formatCode="0.0000"/>
    <numFmt numFmtId="169" formatCode="dd\-mmm\-yyyy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  <charset val="1"/>
    </font>
    <font>
      <sz val="10"/>
      <color theme="1"/>
      <name val="Arial"/>
      <family val="2"/>
      <charset val="1"/>
    </font>
    <font>
      <b/>
      <sz val="11"/>
      <color indexed="8"/>
      <name val="Arial"/>
      <family val="2"/>
    </font>
    <font>
      <b/>
      <sz val="7"/>
      <color indexed="8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u/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  <xf numFmtId="164" fontId="2" fillId="0" borderId="0" applyFont="0" applyFill="0" applyBorder="0" applyAlignment="0" applyProtection="0"/>
    <xf numFmtId="0" fontId="9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22">
    <xf numFmtId="0" fontId="0" fillId="0" borderId="0" xfId="0"/>
    <xf numFmtId="0" fontId="1" fillId="0" borderId="0" xfId="0" applyFont="1" applyFill="1" applyBorder="1"/>
    <xf numFmtId="165" fontId="1" fillId="0" borderId="0" xfId="1" applyNumberFormat="1" applyFont="1" applyFill="1" applyBorder="1"/>
    <xf numFmtId="0" fontId="1" fillId="0" borderId="4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center" vertical="top" wrapText="1"/>
    </xf>
    <xf numFmtId="39" fontId="3" fillId="2" borderId="0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/>
    <xf numFmtId="39" fontId="1" fillId="0" borderId="0" xfId="0" applyNumberFormat="1" applyFont="1" applyFill="1" applyBorder="1"/>
    <xf numFmtId="10" fontId="1" fillId="0" borderId="5" xfId="0" applyNumberFormat="1" applyFont="1" applyFill="1" applyBorder="1"/>
    <xf numFmtId="0" fontId="7" fillId="0" borderId="0" xfId="0" applyFont="1" applyFill="1" applyBorder="1"/>
    <xf numFmtId="0" fontId="1" fillId="0" borderId="4" xfId="0" applyFont="1" applyBorder="1"/>
    <xf numFmtId="0" fontId="8" fillId="3" borderId="0" xfId="0" applyFont="1" applyFill="1" applyBorder="1"/>
    <xf numFmtId="39" fontId="8" fillId="3" borderId="0" xfId="0" applyNumberFormat="1" applyFont="1" applyFill="1" applyBorder="1"/>
    <xf numFmtId="10" fontId="8" fillId="3" borderId="5" xfId="0" applyNumberFormat="1" applyFont="1" applyFill="1" applyBorder="1"/>
    <xf numFmtId="0" fontId="8" fillId="0" borderId="0" xfId="0" applyFont="1" applyFill="1" applyBorder="1"/>
    <xf numFmtId="39" fontId="8" fillId="0" borderId="0" xfId="0" applyNumberFormat="1" applyFont="1" applyFill="1" applyBorder="1"/>
    <xf numFmtId="10" fontId="8" fillId="0" borderId="5" xfId="0" applyNumberFormat="1" applyFont="1" applyFill="1" applyBorder="1"/>
    <xf numFmtId="0" fontId="1" fillId="0" borderId="0" xfId="0" applyFont="1" applyBorder="1"/>
    <xf numFmtId="164" fontId="1" fillId="0" borderId="0" xfId="1" applyFont="1" applyFill="1" applyBorder="1"/>
    <xf numFmtId="164" fontId="1" fillId="0" borderId="5" xfId="1" applyFont="1" applyFill="1" applyBorder="1"/>
    <xf numFmtId="164" fontId="8" fillId="3" borderId="0" xfId="1" applyFont="1" applyFill="1" applyBorder="1"/>
    <xf numFmtId="10" fontId="8" fillId="3" borderId="5" xfId="1" applyNumberFormat="1" applyFont="1" applyFill="1" applyBorder="1"/>
    <xf numFmtId="164" fontId="8" fillId="0" borderId="0" xfId="1" applyFont="1" applyFill="1" applyBorder="1"/>
    <xf numFmtId="10" fontId="8" fillId="0" borderId="5" xfId="1" applyNumberFormat="1" applyFont="1" applyFill="1" applyBorder="1"/>
    <xf numFmtId="10" fontId="1" fillId="0" borderId="5" xfId="0" applyNumberFormat="1" applyFont="1" applyFill="1" applyBorder="1" applyAlignment="1">
      <alignment horizontal="right"/>
    </xf>
    <xf numFmtId="10" fontId="8" fillId="3" borderId="5" xfId="0" applyNumberFormat="1" applyFont="1" applyFill="1" applyBorder="1" applyAlignment="1">
      <alignment horizontal="right"/>
    </xf>
    <xf numFmtId="0" fontId="3" fillId="2" borderId="0" xfId="0" applyFont="1" applyFill="1" applyBorder="1"/>
    <xf numFmtId="39" fontId="3" fillId="2" borderId="0" xfId="0" applyNumberFormat="1" applyFont="1" applyFill="1" applyBorder="1"/>
    <xf numFmtId="10" fontId="3" fillId="2" borderId="5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5" xfId="2" applyNumberFormat="1" applyFont="1" applyFill="1" applyBorder="1"/>
    <xf numFmtId="0" fontId="7" fillId="0" borderId="0" xfId="3" applyFont="1" applyFill="1" applyBorder="1"/>
    <xf numFmtId="4" fontId="1" fillId="0" borderId="0" xfId="0" applyNumberFormat="1" applyFont="1" applyFill="1" applyBorder="1"/>
    <xf numFmtId="0" fontId="1" fillId="0" borderId="5" xfId="0" applyFont="1" applyFill="1" applyBorder="1"/>
    <xf numFmtId="0" fontId="1" fillId="0" borderId="0" xfId="0" applyFont="1" applyFill="1"/>
    <xf numFmtId="165" fontId="1" fillId="0" borderId="0" xfId="1" applyNumberFormat="1" applyFont="1" applyFill="1"/>
    <xf numFmtId="10" fontId="1" fillId="0" borderId="0" xfId="2" applyNumberFormat="1" applyFont="1" applyFill="1"/>
    <xf numFmtId="0" fontId="1" fillId="0" borderId="0" xfId="0" applyFont="1"/>
    <xf numFmtId="10" fontId="1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164" fontId="3" fillId="0" borderId="0" xfId="1" applyFont="1" applyFill="1" applyBorder="1" applyAlignment="1">
      <alignment horizontal="center" vertical="top" wrapText="1"/>
    </xf>
    <xf numFmtId="10" fontId="1" fillId="0" borderId="0" xfId="0" applyNumberFormat="1" applyFont="1"/>
    <xf numFmtId="3" fontId="1" fillId="0" borderId="0" xfId="0" applyNumberFormat="1" applyFont="1" applyFill="1" applyBorder="1"/>
    <xf numFmtId="39" fontId="1" fillId="0" borderId="0" xfId="0" applyNumberFormat="1" applyFont="1" applyFill="1"/>
    <xf numFmtId="0" fontId="1" fillId="0" borderId="0" xfId="3" applyFont="1" applyFill="1" applyBorder="1"/>
    <xf numFmtId="4" fontId="1" fillId="0" borderId="0" xfId="0" applyNumberFormat="1" applyFont="1" applyFill="1"/>
    <xf numFmtId="0" fontId="8" fillId="4" borderId="0" xfId="0" applyFont="1" applyFill="1" applyBorder="1"/>
    <xf numFmtId="39" fontId="8" fillId="4" borderId="0" xfId="0" applyNumberFormat="1" applyFont="1" applyFill="1" applyBorder="1"/>
    <xf numFmtId="10" fontId="8" fillId="4" borderId="5" xfId="2" applyNumberFormat="1" applyFont="1" applyFill="1" applyBorder="1"/>
    <xf numFmtId="4" fontId="8" fillId="0" borderId="0" xfId="0" applyNumberFormat="1" applyFont="1" applyFill="1" applyBorder="1"/>
    <xf numFmtId="3" fontId="1" fillId="0" borderId="0" xfId="0" applyNumberFormat="1" applyFont="1" applyFill="1"/>
    <xf numFmtId="4" fontId="1" fillId="0" borderId="0" xfId="0" applyNumberFormat="1" applyFont="1"/>
    <xf numFmtId="167" fontId="1" fillId="0" borderId="0" xfId="0" applyNumberFormat="1" applyFont="1" applyFill="1"/>
    <xf numFmtId="165" fontId="1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1" fillId="0" borderId="0" xfId="0" applyNumberFormat="1" applyFont="1" applyBorder="1"/>
    <xf numFmtId="10" fontId="1" fillId="0" borderId="5" xfId="0" applyNumberFormat="1" applyFont="1" applyBorder="1"/>
    <xf numFmtId="164" fontId="1" fillId="0" borderId="0" xfId="1" applyFont="1" applyBorder="1"/>
    <xf numFmtId="165" fontId="8" fillId="3" borderId="0" xfId="1" applyNumberFormat="1" applyFont="1" applyFill="1" applyBorder="1"/>
    <xf numFmtId="4" fontId="3" fillId="2" borderId="5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7" fontId="1" fillId="0" borderId="0" xfId="0" applyNumberFormat="1" applyFont="1" applyFill="1" applyBorder="1"/>
    <xf numFmtId="165" fontId="1" fillId="0" borderId="0" xfId="1" applyNumberFormat="1" applyFont="1" applyFill="1" applyBorder="1" applyAlignment="1">
      <alignment vertical="top"/>
    </xf>
    <xf numFmtId="10" fontId="1" fillId="0" borderId="0" xfId="2" applyNumberFormat="1" applyFont="1" applyFill="1" applyBorder="1"/>
    <xf numFmtId="10" fontId="1" fillId="0" borderId="0" xfId="2" applyNumberFormat="1" applyFont="1" applyBorder="1"/>
    <xf numFmtId="10" fontId="1" fillId="0" borderId="0" xfId="0" applyNumberFormat="1" applyFont="1" applyBorder="1"/>
    <xf numFmtId="0" fontId="0" fillId="0" borderId="0" xfId="0" applyFont="1"/>
    <xf numFmtId="10" fontId="1" fillId="0" borderId="5" xfId="0" applyNumberFormat="1" applyFont="1" applyFill="1" applyBorder="1" applyAlignment="1">
      <alignment vertical="top"/>
    </xf>
    <xf numFmtId="10" fontId="8" fillId="3" borderId="5" xfId="2" applyNumberFormat="1" applyFont="1" applyFill="1" applyBorder="1"/>
    <xf numFmtId="4" fontId="1" fillId="0" borderId="0" xfId="0" applyNumberFormat="1" applyFont="1" applyBorder="1"/>
    <xf numFmtId="165" fontId="1" fillId="0" borderId="0" xfId="0" applyNumberFormat="1" applyFont="1" applyBorder="1"/>
    <xf numFmtId="9" fontId="8" fillId="0" borderId="5" xfId="2" applyFont="1" applyFill="1" applyBorder="1"/>
    <xf numFmtId="39" fontId="1" fillId="4" borderId="0" xfId="0" applyNumberFormat="1" applyFont="1" applyFill="1" applyBorder="1"/>
    <xf numFmtId="4" fontId="7" fillId="0" borderId="0" xfId="4" applyNumberFormat="1" applyFont="1" applyFill="1" applyBorder="1"/>
    <xf numFmtId="165" fontId="7" fillId="0" borderId="0" xfId="1" applyNumberFormat="1" applyFont="1" applyFill="1" applyBorder="1"/>
    <xf numFmtId="4" fontId="1" fillId="0" borderId="0" xfId="1" applyNumberFormat="1" applyFont="1" applyFill="1" applyBorder="1"/>
    <xf numFmtId="0" fontId="1" fillId="0" borderId="0" xfId="0" applyFont="1" applyFill="1" applyBorder="1" applyAlignment="1">
      <alignment vertical="top"/>
    </xf>
    <xf numFmtId="10" fontId="1" fillId="0" borderId="0" xfId="2" applyNumberFormat="1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10" fontId="1" fillId="0" borderId="0" xfId="2" applyNumberFormat="1" applyFont="1" applyBorder="1" applyAlignment="1">
      <alignment vertical="top"/>
    </xf>
    <xf numFmtId="10" fontId="1" fillId="0" borderId="0" xfId="0" applyNumberFormat="1" applyFont="1" applyBorder="1" applyAlignment="1">
      <alignment vertical="top"/>
    </xf>
    <xf numFmtId="10" fontId="1" fillId="0" borderId="0" xfId="0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166" fontId="3" fillId="0" borderId="0" xfId="1" applyNumberFormat="1" applyFont="1" applyFill="1" applyBorder="1" applyAlignment="1">
      <alignment horizontal="center" vertical="top" wrapText="1"/>
    </xf>
    <xf numFmtId="39" fontId="6" fillId="0" borderId="0" xfId="1" applyNumberFormat="1" applyFont="1" applyFill="1" applyBorder="1" applyAlignment="1">
      <alignment horizontal="center" vertical="top" wrapText="1"/>
    </xf>
    <xf numFmtId="10" fontId="3" fillId="0" borderId="5" xfId="2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/>
    </xf>
    <xf numFmtId="39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5" xfId="0" applyNumberFormat="1" applyFont="1" applyFill="1" applyBorder="1" applyAlignment="1">
      <alignment vertical="top"/>
    </xf>
    <xf numFmtId="0" fontId="1" fillId="0" borderId="4" xfId="0" applyFont="1" applyBorder="1" applyAlignment="1">
      <alignment vertical="top"/>
    </xf>
    <xf numFmtId="0" fontId="8" fillId="3" borderId="0" xfId="0" applyFont="1" applyFill="1" applyBorder="1" applyAlignment="1">
      <alignment vertical="top"/>
    </xf>
    <xf numFmtId="164" fontId="8" fillId="3" borderId="0" xfId="1" applyFont="1" applyFill="1" applyBorder="1" applyAlignment="1">
      <alignment vertical="top"/>
    </xf>
    <xf numFmtId="10" fontId="8" fillId="3" borderId="5" xfId="2" applyNumberFormat="1" applyFont="1" applyFill="1" applyBorder="1" applyAlignment="1">
      <alignment vertical="top"/>
    </xf>
    <xf numFmtId="10" fontId="8" fillId="3" borderId="5" xfId="1" applyNumberFormat="1" applyFont="1" applyFill="1" applyBorder="1" applyAlignment="1">
      <alignment vertical="top"/>
    </xf>
    <xf numFmtId="39" fontId="8" fillId="3" borderId="0" xfId="0" applyNumberFormat="1" applyFont="1" applyFill="1" applyBorder="1" applyAlignment="1">
      <alignment vertical="top"/>
    </xf>
    <xf numFmtId="0" fontId="3" fillId="2" borderId="0" xfId="0" applyFont="1" applyFill="1" applyBorder="1" applyAlignment="1">
      <alignment vertical="top"/>
    </xf>
    <xf numFmtId="39" fontId="3" fillId="2" borderId="0" xfId="0" applyNumberFormat="1" applyFont="1" applyFill="1" applyBorder="1" applyAlignment="1">
      <alignment vertical="top"/>
    </xf>
    <xf numFmtId="10" fontId="3" fillId="2" borderId="5" xfId="2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5" xfId="2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165" fontId="1" fillId="0" borderId="0" xfId="1" applyNumberFormat="1" applyFont="1" applyBorder="1" applyAlignment="1">
      <alignment vertical="top"/>
    </xf>
    <xf numFmtId="39" fontId="1" fillId="0" borderId="0" xfId="0" applyNumberFormat="1" applyFont="1" applyBorder="1" applyAlignment="1">
      <alignment vertical="top"/>
    </xf>
    <xf numFmtId="10" fontId="1" fillId="0" borderId="5" xfId="0" applyNumberFormat="1" applyFont="1" applyBorder="1" applyAlignment="1">
      <alignment vertical="top"/>
    </xf>
    <xf numFmtId="10" fontId="8" fillId="3" borderId="5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" borderId="0" xfId="1" applyNumberFormat="1" applyFont="1" applyFill="1" applyBorder="1" applyAlignment="1">
      <alignment vertical="top"/>
    </xf>
    <xf numFmtId="165" fontId="11" fillId="0" borderId="0" xfId="1" applyNumberFormat="1" applyFont="1"/>
    <xf numFmtId="4" fontId="1" fillId="0" borderId="0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 vertical="top" wrapText="1"/>
    </xf>
    <xf numFmtId="166" fontId="3" fillId="2" borderId="0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167" fontId="1" fillId="0" borderId="0" xfId="0" applyNumberFormat="1" applyFont="1" applyBorder="1"/>
    <xf numFmtId="0" fontId="1" fillId="0" borderId="4" xfId="0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2" fontId="14" fillId="0" borderId="0" xfId="7" applyNumberFormat="1" applyFont="1"/>
    <xf numFmtId="0" fontId="14" fillId="0" borderId="0" xfId="7" applyFont="1"/>
    <xf numFmtId="2" fontId="16" fillId="0" borderId="0" xfId="7" applyNumberFormat="1" applyFont="1"/>
    <xf numFmtId="0" fontId="16" fillId="0" borderId="0" xfId="7" applyFont="1"/>
    <xf numFmtId="2" fontId="15" fillId="0" borderId="0" xfId="7" applyNumberFormat="1" applyFont="1"/>
    <xf numFmtId="0" fontId="15" fillId="0" borderId="0" xfId="7" applyFont="1"/>
    <xf numFmtId="0" fontId="17" fillId="0" borderId="20" xfId="7" applyNumberFormat="1" applyFont="1" applyFill="1" applyBorder="1" applyAlignment="1">
      <alignment horizontal="center" wrapText="1"/>
    </xf>
    <xf numFmtId="0" fontId="17" fillId="0" borderId="21" xfId="7" applyNumberFormat="1" applyFont="1" applyFill="1" applyBorder="1" applyAlignment="1">
      <alignment horizontal="center" wrapText="1"/>
    </xf>
    <xf numFmtId="0" fontId="17" fillId="0" borderId="22" xfId="7" applyNumberFormat="1" applyFont="1" applyFill="1" applyBorder="1" applyAlignment="1">
      <alignment horizontal="center" wrapText="1"/>
    </xf>
    <xf numFmtId="2" fontId="17" fillId="0" borderId="0" xfId="7" applyNumberFormat="1" applyFont="1"/>
    <xf numFmtId="2" fontId="17" fillId="0" borderId="0" xfId="7" applyNumberFormat="1" applyFont="1" applyAlignment="1">
      <alignment horizontal="center"/>
    </xf>
    <xf numFmtId="0" fontId="17" fillId="0" borderId="0" xfId="7" applyFont="1" applyAlignment="1">
      <alignment horizontal="center"/>
    </xf>
    <xf numFmtId="0" fontId="17" fillId="0" borderId="0" xfId="7" applyFont="1"/>
    <xf numFmtId="0" fontId="18" fillId="0" borderId="11" xfId="0" applyFont="1" applyBorder="1"/>
    <xf numFmtId="0" fontId="18" fillId="0" borderId="12" xfId="0" applyFont="1" applyBorder="1" applyAlignment="1">
      <alignment wrapText="1"/>
    </xf>
    <xf numFmtId="0" fontId="0" fillId="0" borderId="0" xfId="0" applyBorder="1"/>
    <xf numFmtId="0" fontId="0" fillId="0" borderId="12" xfId="0" applyFont="1" applyBorder="1" applyAlignment="1">
      <alignment wrapText="1"/>
    </xf>
    <xf numFmtId="0" fontId="0" fillId="0" borderId="12" xfId="0" applyBorder="1" applyAlignment="1">
      <alignment horizontal="right"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1" xfId="0" applyBorder="1"/>
    <xf numFmtId="0" fontId="0" fillId="0" borderId="12" xfId="0" applyBorder="1" applyAlignment="1">
      <alignment wrapText="1"/>
    </xf>
    <xf numFmtId="2" fontId="0" fillId="0" borderId="21" xfId="0" applyNumberFormat="1" applyBorder="1"/>
    <xf numFmtId="1" fontId="0" fillId="0" borderId="21" xfId="0" applyNumberFormat="1" applyBorder="1"/>
    <xf numFmtId="168" fontId="0" fillId="0" borderId="11" xfId="0" applyNumberFormat="1" applyBorder="1"/>
    <xf numFmtId="0" fontId="18" fillId="0" borderId="12" xfId="0" applyFont="1" applyBorder="1" applyAlignment="1">
      <alignment horizontal="right" wrapText="1"/>
    </xf>
    <xf numFmtId="0" fontId="19" fillId="0" borderId="12" xfId="0" applyFont="1" applyBorder="1" applyAlignment="1">
      <alignment wrapText="1"/>
    </xf>
    <xf numFmtId="0" fontId="18" fillId="0" borderId="0" xfId="0" applyFont="1" applyBorder="1"/>
    <xf numFmtId="0" fontId="18" fillId="0" borderId="2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12" xfId="0" applyFont="1" applyBorder="1" applyAlignment="1">
      <alignment horizontal="center" wrapText="1"/>
    </xf>
    <xf numFmtId="0" fontId="18" fillId="0" borderId="26" xfId="0" applyFont="1" applyBorder="1" applyAlignment="1">
      <alignment horizontal="right"/>
    </xf>
    <xf numFmtId="0" fontId="0" fillId="0" borderId="21" xfId="0" applyBorder="1" applyAlignment="1">
      <alignment horizontal="center"/>
    </xf>
    <xf numFmtId="2" fontId="17" fillId="0" borderId="26" xfId="7" applyNumberFormat="1" applyFont="1" applyFill="1" applyBorder="1"/>
    <xf numFmtId="0" fontId="0" fillId="0" borderId="27" xfId="0" applyBorder="1"/>
    <xf numFmtId="0" fontId="0" fillId="0" borderId="26" xfId="0" applyBorder="1"/>
    <xf numFmtId="0" fontId="18" fillId="0" borderId="28" xfId="0" applyFont="1" applyBorder="1"/>
    <xf numFmtId="0" fontId="18" fillId="0" borderId="0" xfId="0" applyFont="1" applyBorder="1" applyAlignment="1">
      <alignment horizontal="right" wrapText="1"/>
    </xf>
    <xf numFmtId="0" fontId="18" fillId="0" borderId="0" xfId="0" applyFont="1" applyFill="1" applyBorder="1"/>
    <xf numFmtId="2" fontId="17" fillId="0" borderId="21" xfId="7" applyNumberFormat="1" applyFont="1" applyFill="1" applyBorder="1" applyAlignment="1">
      <alignment horizontal="center" vertical="top" wrapText="1"/>
    </xf>
    <xf numFmtId="0" fontId="22" fillId="0" borderId="21" xfId="3" applyFont="1" applyBorder="1" applyAlignment="1">
      <alignment horizontal="center"/>
    </xf>
    <xf numFmtId="0" fontId="22" fillId="0" borderId="21" xfId="3" applyFont="1" applyBorder="1" applyAlignment="1">
      <alignment horizontal="left"/>
    </xf>
    <xf numFmtId="0" fontId="22" fillId="0" borderId="21" xfId="3" applyFont="1" applyBorder="1"/>
    <xf numFmtId="2" fontId="23" fillId="0" borderId="21" xfId="0" applyNumberFormat="1" applyFont="1" applyBorder="1"/>
    <xf numFmtId="0" fontId="23" fillId="0" borderId="21" xfId="0" applyFont="1" applyBorder="1"/>
    <xf numFmtId="0" fontId="23" fillId="0" borderId="0" xfId="0" applyFont="1"/>
    <xf numFmtId="0" fontId="23" fillId="0" borderId="21" xfId="0" applyFont="1" applyFill="1" applyBorder="1"/>
    <xf numFmtId="168" fontId="0" fillId="0" borderId="21" xfId="0" applyNumberFormat="1" applyBorder="1"/>
    <xf numFmtId="168" fontId="0" fillId="0" borderId="0" xfId="0" applyNumberFormat="1"/>
    <xf numFmtId="0" fontId="24" fillId="0" borderId="0" xfId="0" applyFont="1" applyAlignment="1">
      <alignment horizontal="left" indent="6"/>
    </xf>
    <xf numFmtId="0" fontId="27" fillId="0" borderId="32" xfId="0" applyFont="1" applyBorder="1" applyAlignment="1">
      <alignment horizontal="center" vertical="top" wrapText="1"/>
    </xf>
    <xf numFmtId="0" fontId="27" fillId="0" borderId="33" xfId="0" applyFont="1" applyBorder="1" applyAlignment="1">
      <alignment horizontal="center" vertical="top" wrapText="1"/>
    </xf>
    <xf numFmtId="0" fontId="24" fillId="0" borderId="0" xfId="0" applyFont="1"/>
    <xf numFmtId="0" fontId="28" fillId="0" borderId="40" xfId="0" applyFont="1" applyBorder="1" applyAlignment="1">
      <alignment vertical="top" wrapText="1"/>
    </xf>
    <xf numFmtId="0" fontId="28" fillId="0" borderId="39" xfId="0" applyFont="1" applyBorder="1" applyAlignment="1">
      <alignment horizontal="center" vertical="top" wrapText="1"/>
    </xf>
    <xf numFmtId="0" fontId="29" fillId="0" borderId="0" xfId="0" applyFont="1"/>
    <xf numFmtId="0" fontId="21" fillId="0" borderId="0" xfId="0" applyFont="1"/>
    <xf numFmtId="17" fontId="21" fillId="0" borderId="0" xfId="0" applyNumberFormat="1" applyFont="1"/>
    <xf numFmtId="165" fontId="20" fillId="0" borderId="21" xfId="8" applyNumberFormat="1" applyFont="1" applyBorder="1"/>
    <xf numFmtId="164" fontId="0" fillId="0" borderId="0" xfId="0" applyNumberFormat="1"/>
    <xf numFmtId="9" fontId="20" fillId="0" borderId="0" xfId="9" applyFont="1"/>
    <xf numFmtId="165" fontId="20" fillId="0" borderId="0" xfId="9" applyNumberFormat="1" applyFont="1"/>
    <xf numFmtId="0" fontId="30" fillId="0" borderId="0" xfId="0" applyFont="1"/>
    <xf numFmtId="0" fontId="1" fillId="0" borderId="0" xfId="7" applyFont="1" applyFill="1" applyBorder="1"/>
    <xf numFmtId="166" fontId="3" fillId="0" borderId="0" xfId="10" applyNumberFormat="1" applyFont="1" applyFill="1" applyBorder="1" applyAlignment="1">
      <alignment horizontal="center" vertical="top" wrapText="1"/>
    </xf>
    <xf numFmtId="0" fontId="1" fillId="0" borderId="0" xfId="7" applyFont="1" applyBorder="1"/>
    <xf numFmtId="166" fontId="3" fillId="6" borderId="0" xfId="10" applyNumberFormat="1" applyFont="1" applyFill="1" applyBorder="1" applyAlignment="1">
      <alignment horizontal="center" vertical="top" wrapText="1"/>
    </xf>
    <xf numFmtId="39" fontId="3" fillId="6" borderId="0" xfId="10" applyNumberFormat="1" applyFont="1" applyFill="1" applyBorder="1" applyAlignment="1">
      <alignment horizontal="center" vertical="top" wrapText="1"/>
    </xf>
    <xf numFmtId="0" fontId="7" fillId="0" borderId="0" xfId="7" applyFont="1" applyFill="1" applyBorder="1"/>
    <xf numFmtId="165" fontId="1" fillId="0" borderId="0" xfId="10" applyNumberFormat="1" applyFont="1" applyFill="1" applyBorder="1"/>
    <xf numFmtId="39" fontId="1" fillId="0" borderId="0" xfId="7" applyNumberFormat="1" applyFont="1" applyFill="1" applyBorder="1"/>
    <xf numFmtId="10" fontId="1" fillId="0" borderId="0" xfId="7" applyNumberFormat="1" applyFont="1" applyFill="1" applyBorder="1"/>
    <xf numFmtId="43" fontId="1" fillId="0" borderId="0" xfId="8" applyFont="1" applyFill="1" applyBorder="1"/>
    <xf numFmtId="0" fontId="8" fillId="3" borderId="0" xfId="7" applyFont="1" applyFill="1" applyBorder="1"/>
    <xf numFmtId="39" fontId="8" fillId="3" borderId="0" xfId="7" applyNumberFormat="1" applyFont="1" applyFill="1" applyBorder="1"/>
    <xf numFmtId="10" fontId="8" fillId="3" borderId="0" xfId="7" applyNumberFormat="1" applyFont="1" applyFill="1" applyBorder="1"/>
    <xf numFmtId="164" fontId="1" fillId="0" borderId="0" xfId="10" applyFont="1" applyFill="1" applyBorder="1"/>
    <xf numFmtId="10" fontId="8" fillId="3" borderId="0" xfId="7" applyNumberFormat="1" applyFont="1" applyFill="1" applyBorder="1" applyAlignment="1">
      <alignment horizontal="right"/>
    </xf>
    <xf numFmtId="4" fontId="1" fillId="0" borderId="0" xfId="4" applyNumberFormat="1" applyFont="1" applyFill="1" applyBorder="1"/>
    <xf numFmtId="0" fontId="3" fillId="6" borderId="0" xfId="7" applyFont="1" applyFill="1" applyBorder="1" applyAlignment="1">
      <alignment horizontal="center" vertical="top" wrapText="1"/>
    </xf>
    <xf numFmtId="0" fontId="32" fillId="0" borderId="0" xfId="7" applyFont="1" applyFill="1" applyBorder="1"/>
    <xf numFmtId="4" fontId="8" fillId="3" borderId="0" xfId="7" applyNumberFormat="1" applyFont="1" applyFill="1" applyBorder="1"/>
    <xf numFmtId="10" fontId="8" fillId="3" borderId="0" xfId="10" applyNumberFormat="1" applyFont="1" applyFill="1" applyBorder="1"/>
    <xf numFmtId="39" fontId="7" fillId="0" borderId="0" xfId="7" applyNumberFormat="1" applyFont="1" applyBorder="1"/>
    <xf numFmtId="10" fontId="1" fillId="0" borderId="0" xfId="7" applyNumberFormat="1" applyFont="1" applyBorder="1"/>
    <xf numFmtId="3" fontId="1" fillId="0" borderId="0" xfId="7" applyNumberFormat="1" applyFont="1" applyFill="1" applyBorder="1"/>
    <xf numFmtId="39" fontId="7" fillId="0" borderId="0" xfId="7" applyNumberFormat="1" applyFont="1" applyFill="1" applyBorder="1"/>
    <xf numFmtId="17" fontId="0" fillId="0" borderId="0" xfId="0" applyNumberFormat="1"/>
    <xf numFmtId="4" fontId="0" fillId="0" borderId="0" xfId="0" applyNumberFormat="1"/>
    <xf numFmtId="0" fontId="0" fillId="0" borderId="0" xfId="0" applyAlignment="1">
      <alignment vertical="top"/>
    </xf>
    <xf numFmtId="0" fontId="33" fillId="0" borderId="21" xfId="0" applyFont="1" applyBorder="1" applyAlignment="1">
      <alignment vertical="top" wrapText="1"/>
    </xf>
    <xf numFmtId="0" fontId="34" fillId="0" borderId="21" xfId="0" applyFont="1" applyBorder="1" applyAlignment="1">
      <alignment horizontal="justify" vertical="top" wrapText="1"/>
    </xf>
    <xf numFmtId="10" fontId="35" fillId="0" borderId="21" xfId="0" applyNumberFormat="1" applyFont="1" applyBorder="1" applyAlignment="1">
      <alignment horizontal="justify" vertical="top" wrapText="1"/>
    </xf>
    <xf numFmtId="43" fontId="35" fillId="0" borderId="21" xfId="8" applyFont="1" applyBorder="1" applyAlignment="1">
      <alignment horizontal="justify" vertical="top" wrapText="1"/>
    </xf>
    <xf numFmtId="0" fontId="40" fillId="0" borderId="0" xfId="0" applyFont="1" applyAlignment="1">
      <alignment vertical="top"/>
    </xf>
    <xf numFmtId="0" fontId="41" fillId="0" borderId="0" xfId="0" applyFont="1" applyAlignment="1">
      <alignment vertical="top"/>
    </xf>
    <xf numFmtId="0" fontId="42" fillId="0" borderId="0" xfId="0" applyFont="1" applyAlignment="1">
      <alignment vertical="top"/>
    </xf>
    <xf numFmtId="0" fontId="0" fillId="0" borderId="0" xfId="0" applyFill="1"/>
    <xf numFmtId="169" fontId="0" fillId="0" borderId="0" xfId="0" applyNumberFormat="1"/>
    <xf numFmtId="3" fontId="0" fillId="0" borderId="0" xfId="0" applyNumberFormat="1"/>
    <xf numFmtId="3" fontId="0" fillId="0" borderId="0" xfId="0" applyNumberFormat="1" applyFill="1"/>
    <xf numFmtId="10" fontId="0" fillId="0" borderId="0" xfId="0" applyNumberFormat="1"/>
    <xf numFmtId="2" fontId="0" fillId="0" borderId="0" xfId="0" applyNumberFormat="1"/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166" fontId="3" fillId="2" borderId="0" xfId="1" applyNumberFormat="1" applyFont="1" applyFill="1" applyBorder="1" applyAlignment="1">
      <alignment horizontal="center" vertical="top" wrapText="1"/>
    </xf>
    <xf numFmtId="10" fontId="3" fillId="2" borderId="5" xfId="2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49" fontId="12" fillId="0" borderId="6" xfId="3" applyNumberFormat="1" applyFont="1" applyFill="1" applyBorder="1" applyAlignment="1">
      <alignment horizontal="center" vertical="center" wrapText="1"/>
    </xf>
    <xf numFmtId="49" fontId="12" fillId="0" borderId="11" xfId="3" applyNumberFormat="1" applyFont="1" applyFill="1" applyBorder="1" applyAlignment="1">
      <alignment horizontal="center" vertical="center" wrapText="1"/>
    </xf>
    <xf numFmtId="49" fontId="12" fillId="0" borderId="7" xfId="3" applyNumberFormat="1" applyFont="1" applyFill="1" applyBorder="1" applyAlignment="1">
      <alignment horizontal="center" vertical="center" wrapText="1"/>
    </xf>
    <xf numFmtId="49" fontId="12" fillId="0" borderId="12" xfId="3" applyNumberFormat="1" applyFont="1" applyFill="1" applyBorder="1" applyAlignment="1">
      <alignment horizontal="center" vertical="center" wrapText="1"/>
    </xf>
    <xf numFmtId="2" fontId="13" fillId="0" borderId="8" xfId="7" applyNumberFormat="1" applyFont="1" applyFill="1" applyBorder="1" applyAlignment="1">
      <alignment horizontal="center" vertical="top" wrapText="1"/>
    </xf>
    <xf numFmtId="2" fontId="13" fillId="0" borderId="9" xfId="7" applyNumberFormat="1" applyFont="1" applyFill="1" applyBorder="1" applyAlignment="1">
      <alignment horizontal="center" vertical="top" wrapText="1"/>
    </xf>
    <xf numFmtId="2" fontId="13" fillId="0" borderId="10" xfId="7" applyNumberFormat="1" applyFont="1" applyFill="1" applyBorder="1" applyAlignment="1">
      <alignment horizontal="center" vertical="top" wrapText="1"/>
    </xf>
    <xf numFmtId="2" fontId="15" fillId="0" borderId="8" xfId="7" applyNumberFormat="1" applyFont="1" applyFill="1" applyBorder="1" applyAlignment="1">
      <alignment horizontal="center" vertical="top" wrapText="1"/>
    </xf>
    <xf numFmtId="2" fontId="15" fillId="0" borderId="9" xfId="7" applyNumberFormat="1" applyFont="1" applyFill="1" applyBorder="1" applyAlignment="1">
      <alignment horizontal="center" vertical="top" wrapText="1"/>
    </xf>
    <xf numFmtId="2" fontId="15" fillId="0" borderId="10" xfId="7" applyNumberFormat="1" applyFont="1" applyFill="1" applyBorder="1" applyAlignment="1">
      <alignment horizontal="center" vertical="top" wrapText="1"/>
    </xf>
    <xf numFmtId="3" fontId="15" fillId="0" borderId="13" xfId="7" applyNumberFormat="1" applyFont="1" applyFill="1" applyBorder="1" applyAlignment="1">
      <alignment horizontal="center" vertical="center" wrapText="1"/>
    </xf>
    <xf numFmtId="3" fontId="15" fillId="0" borderId="14" xfId="7" applyNumberFormat="1" applyFont="1" applyFill="1" applyBorder="1" applyAlignment="1">
      <alignment horizontal="center" vertical="center" wrapText="1"/>
    </xf>
    <xf numFmtId="3" fontId="15" fillId="0" borderId="23" xfId="7" applyNumberFormat="1" applyFont="1" applyFill="1" applyBorder="1" applyAlignment="1">
      <alignment horizontal="center" vertical="center" wrapText="1"/>
    </xf>
    <xf numFmtId="2" fontId="15" fillId="0" borderId="8" xfId="7" applyNumberFormat="1" applyFont="1" applyFill="1" applyBorder="1" applyAlignment="1">
      <alignment horizontal="center"/>
    </xf>
    <xf numFmtId="2" fontId="15" fillId="0" borderId="9" xfId="7" applyNumberFormat="1" applyFont="1" applyFill="1" applyBorder="1" applyAlignment="1">
      <alignment horizontal="center"/>
    </xf>
    <xf numFmtId="2" fontId="15" fillId="0" borderId="10" xfId="7" applyNumberFormat="1" applyFont="1" applyFill="1" applyBorder="1" applyAlignment="1">
      <alignment horizontal="center"/>
    </xf>
    <xf numFmtId="2" fontId="15" fillId="0" borderId="15" xfId="7" applyNumberFormat="1" applyFont="1" applyFill="1" applyBorder="1" applyAlignment="1">
      <alignment horizontal="center" vertical="top" wrapText="1"/>
    </xf>
    <xf numFmtId="2" fontId="15" fillId="0" borderId="16" xfId="7" applyNumberFormat="1" applyFont="1" applyFill="1" applyBorder="1" applyAlignment="1">
      <alignment horizontal="center" vertical="top" wrapText="1"/>
    </xf>
    <xf numFmtId="2" fontId="15" fillId="0" borderId="7" xfId="7" applyNumberFormat="1" applyFont="1" applyFill="1" applyBorder="1" applyAlignment="1">
      <alignment horizontal="center" vertical="top" wrapText="1"/>
    </xf>
    <xf numFmtId="2" fontId="15" fillId="0" borderId="17" xfId="7" applyNumberFormat="1" applyFont="1" applyFill="1" applyBorder="1" applyAlignment="1">
      <alignment horizontal="center" vertical="top" wrapText="1"/>
    </xf>
    <xf numFmtId="2" fontId="15" fillId="0" borderId="18" xfId="7" applyNumberFormat="1" applyFont="1" applyFill="1" applyBorder="1" applyAlignment="1">
      <alignment horizontal="center" vertical="top" wrapText="1"/>
    </xf>
    <xf numFmtId="2" fontId="15" fillId="0" borderId="19" xfId="7" applyNumberFormat="1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26" fillId="0" borderId="29" xfId="0" applyFont="1" applyBorder="1" applyAlignment="1">
      <alignment horizontal="center" vertical="top" wrapText="1"/>
    </xf>
    <xf numFmtId="0" fontId="26" fillId="0" borderId="30" xfId="0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vertical="top" wrapText="1"/>
    </xf>
    <xf numFmtId="0" fontId="24" fillId="0" borderId="35" xfId="0" applyFont="1" applyBorder="1" applyAlignment="1">
      <alignment horizontal="center" vertical="top" wrapText="1"/>
    </xf>
    <xf numFmtId="0" fontId="24" fillId="0" borderId="36" xfId="0" applyFont="1" applyBorder="1" applyAlignment="1">
      <alignment horizontal="center" vertical="top" wrapText="1"/>
    </xf>
    <xf numFmtId="0" fontId="24" fillId="0" borderId="37" xfId="0" applyFont="1" applyBorder="1" applyAlignment="1">
      <alignment horizontal="center" vertical="top" wrapText="1"/>
    </xf>
    <xf numFmtId="0" fontId="28" fillId="0" borderId="38" xfId="0" applyFont="1" applyBorder="1" applyAlignment="1">
      <alignment vertical="top" wrapText="1"/>
    </xf>
    <xf numFmtId="0" fontId="28" fillId="0" borderId="39" xfId="0" applyFont="1" applyBorder="1" applyAlignment="1">
      <alignment vertical="top" wrapText="1"/>
    </xf>
    <xf numFmtId="0" fontId="28" fillId="0" borderId="35" xfId="0" applyFont="1" applyBorder="1" applyAlignment="1">
      <alignment horizontal="center" vertical="top" wrapText="1"/>
    </xf>
    <xf numFmtId="0" fontId="28" fillId="0" borderId="36" xfId="0" applyFont="1" applyBorder="1" applyAlignment="1">
      <alignment horizontal="center" vertical="top" wrapText="1"/>
    </xf>
    <xf numFmtId="0" fontId="28" fillId="0" borderId="37" xfId="0" applyFont="1" applyBorder="1" applyAlignment="1">
      <alignment horizontal="center" vertical="top" wrapText="1"/>
    </xf>
    <xf numFmtId="0" fontId="3" fillId="5" borderId="0" xfId="7" applyFont="1" applyFill="1" applyBorder="1" applyAlignment="1">
      <alignment horizontal="center" vertical="top" wrapText="1"/>
    </xf>
    <xf numFmtId="0" fontId="3" fillId="6" borderId="0" xfId="7" applyFont="1" applyFill="1" applyBorder="1" applyAlignment="1">
      <alignment horizontal="center" vertical="top" wrapText="1"/>
    </xf>
    <xf numFmtId="166" fontId="3" fillId="6" borderId="0" xfId="10" applyNumberFormat="1" applyFont="1" applyFill="1" applyBorder="1" applyAlignment="1">
      <alignment horizontal="center" vertical="top" wrapText="1"/>
    </xf>
    <xf numFmtId="0" fontId="1" fillId="0" borderId="0" xfId="7" applyFont="1" applyFill="1" applyBorder="1" applyAlignment="1">
      <alignment horizontal="center" vertical="top" wrapText="1"/>
    </xf>
    <xf numFmtId="166" fontId="3" fillId="2" borderId="0" xfId="10" applyNumberFormat="1" applyFont="1" applyFill="1" applyBorder="1" applyAlignment="1">
      <alignment horizontal="center" vertical="top" wrapText="1"/>
    </xf>
    <xf numFmtId="10" fontId="3" fillId="6" borderId="0" xfId="11" applyNumberFormat="1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33" fillId="0" borderId="21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left" vertical="top"/>
    </xf>
  </cellXfs>
  <cellStyles count="12">
    <cellStyle name="Comma" xfId="8" builtinId="3"/>
    <cellStyle name="Comma 2" xfId="1"/>
    <cellStyle name="Comma 2 2" xfId="10"/>
    <cellStyle name="Comma 3" xfId="6"/>
    <cellStyle name="Normal" xfId="0" builtinId="0"/>
    <cellStyle name="Normal 2" xfId="3"/>
    <cellStyle name="Normal 2 2" xfId="7"/>
    <cellStyle name="Normal 3" xfId="4"/>
    <cellStyle name="Normal 4" xfId="5"/>
    <cellStyle name="Percent" xfId="9" builtinId="5"/>
    <cellStyle name="Percent 2" xfId="2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180975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4599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180975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171450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171450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2781300</xdr:colOff>
      <xdr:row>0</xdr:row>
      <xdr:rowOff>0</xdr:rowOff>
    </xdr:from>
    <xdr:to>
      <xdr:col>6</xdr:col>
      <xdr:colOff>116599</xdr:colOff>
      <xdr:row>3</xdr:row>
      <xdr:rowOff>28575</xdr:rowOff>
    </xdr:to>
    <xdr:pic>
      <xdr:nvPicPr>
        <xdr:cNvPr id="3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2774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3248025</xdr:colOff>
      <xdr:row>0</xdr:row>
      <xdr:rowOff>0</xdr:rowOff>
    </xdr:from>
    <xdr:to>
      <xdr:col>7</xdr:col>
      <xdr:colOff>590550</xdr:colOff>
      <xdr:row>2</xdr:row>
      <xdr:rowOff>123825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0"/>
          <a:ext cx="35718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ZEL~1.MEN\AppData\Local\Temp\notes4E85C8\~5036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-scheme’s AUM "/>
      <sheetName val="Dashboard-Investment objective"/>
      <sheetName val="Dashboard-Portfolio disclosure"/>
      <sheetName val="Dashboard-Expense ratios"/>
      <sheetName val="Dashboard-Scheme’s performance"/>
    </sheetNames>
    <sheetDataSet>
      <sheetData sheetId="0">
        <row r="1">
          <cell r="B1">
            <v>43738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topLeftCell="C1" workbookViewId="0">
      <selection activeCell="C1" sqref="C1"/>
    </sheetView>
  </sheetViews>
  <sheetFormatPr defaultRowHeight="15.75" x14ac:dyDescent="0.25"/>
  <cols>
    <col min="1" max="2" width="9.140625" style="40" hidden="1" customWidth="1"/>
    <col min="3" max="3" width="7.5703125" style="40" customWidth="1"/>
    <col min="4" max="4" width="58.7109375" style="40" customWidth="1"/>
    <col min="5" max="5" width="16.42578125" style="40" customWidth="1"/>
    <col min="6" max="6" width="16.85546875" style="40" customWidth="1"/>
    <col min="7" max="7" width="11" style="40" bestFit="1" customWidth="1"/>
    <col min="8" max="8" width="16.42578125" style="40" customWidth="1"/>
    <col min="9" max="9" width="14.7109375" style="40" customWidth="1"/>
    <col min="10" max="10" width="18.42578125" style="1" customWidth="1"/>
    <col min="11" max="11" width="17.42578125" style="40" hidden="1" customWidth="1"/>
    <col min="12" max="12" width="9.140625" style="42" hidden="1" customWidth="1"/>
    <col min="13" max="13" width="15.140625" style="1" hidden="1" customWidth="1"/>
    <col min="14" max="15" width="15.140625" style="40" hidden="1" customWidth="1"/>
    <col min="16" max="17" width="0" style="40" hidden="1" customWidth="1"/>
    <col min="18" max="18" width="18.42578125" style="40" bestFit="1" customWidth="1"/>
    <col min="19" max="19" width="25.5703125" style="40" bestFit="1" customWidth="1"/>
    <col min="20" max="20" width="9.28515625" style="40" bestFit="1" customWidth="1"/>
    <col min="21" max="16384" width="9.140625" style="40"/>
  </cols>
  <sheetData>
    <row r="1" spans="1:18" x14ac:dyDescent="0.25">
      <c r="G1" s="41"/>
    </row>
    <row r="2" spans="1:18" x14ac:dyDescent="0.25">
      <c r="G2" s="41"/>
    </row>
    <row r="3" spans="1:18" x14ac:dyDescent="0.25">
      <c r="G3" s="41"/>
    </row>
    <row r="4" spans="1:18" x14ac:dyDescent="0.25">
      <c r="G4" s="41"/>
    </row>
    <row r="5" spans="1:18" x14ac:dyDescent="0.25">
      <c r="C5" s="1" t="s">
        <v>0</v>
      </c>
      <c r="G5" s="41"/>
    </row>
    <row r="6" spans="1:18" s="43" customFormat="1" ht="15.75" customHeight="1" x14ac:dyDescent="0.25">
      <c r="C6" s="250" t="s">
        <v>48</v>
      </c>
      <c r="D6" s="251"/>
      <c r="E6" s="251"/>
      <c r="F6" s="251"/>
      <c r="G6" s="251"/>
      <c r="H6" s="251"/>
      <c r="I6" s="252"/>
      <c r="J6" s="1"/>
      <c r="L6" s="44"/>
      <c r="M6" s="1"/>
    </row>
    <row r="7" spans="1:18" s="43" customFormat="1" ht="15.75" customHeight="1" x14ac:dyDescent="0.25">
      <c r="C7" s="253" t="s">
        <v>98</v>
      </c>
      <c r="D7" s="254"/>
      <c r="E7" s="254"/>
      <c r="F7" s="254"/>
      <c r="G7" s="254"/>
      <c r="H7" s="254"/>
      <c r="I7" s="255"/>
      <c r="J7" s="1"/>
      <c r="L7" s="44"/>
      <c r="M7" s="1"/>
    </row>
    <row r="8" spans="1:18" x14ac:dyDescent="0.25">
      <c r="C8" s="256"/>
      <c r="D8" s="257"/>
      <c r="E8" s="257"/>
      <c r="F8" s="257"/>
      <c r="G8" s="257"/>
      <c r="H8" s="257"/>
      <c r="I8" s="258"/>
      <c r="K8" s="45"/>
      <c r="L8" s="46"/>
    </row>
    <row r="9" spans="1:18" x14ac:dyDescent="0.25">
      <c r="C9" s="125"/>
      <c r="D9" s="126"/>
      <c r="E9" s="126"/>
      <c r="F9" s="126"/>
      <c r="G9" s="126"/>
      <c r="H9" s="126"/>
      <c r="I9" s="127"/>
      <c r="K9" s="45"/>
      <c r="L9" s="46"/>
    </row>
    <row r="10" spans="1:18" s="43" customFormat="1" x14ac:dyDescent="0.25">
      <c r="C10" s="259" t="s">
        <v>2</v>
      </c>
      <c r="D10" s="260" t="s">
        <v>3</v>
      </c>
      <c r="E10" s="260" t="s">
        <v>4</v>
      </c>
      <c r="F10" s="128" t="s">
        <v>5</v>
      </c>
      <c r="G10" s="260" t="s">
        <v>6</v>
      </c>
      <c r="H10" s="10" t="s">
        <v>7</v>
      </c>
      <c r="I10" s="261" t="s">
        <v>8</v>
      </c>
      <c r="J10" s="47"/>
      <c r="K10" s="48"/>
      <c r="L10" s="44"/>
      <c r="M10" s="47"/>
    </row>
    <row r="11" spans="1:18" s="43" customFormat="1" x14ac:dyDescent="0.25">
      <c r="C11" s="259"/>
      <c r="D11" s="260"/>
      <c r="E11" s="260"/>
      <c r="F11" s="128"/>
      <c r="G11" s="260"/>
      <c r="H11" s="10" t="s">
        <v>9</v>
      </c>
      <c r="I11" s="261"/>
      <c r="J11" s="47"/>
      <c r="K11" s="48"/>
      <c r="L11" s="44"/>
      <c r="M11" s="47"/>
    </row>
    <row r="12" spans="1:18" x14ac:dyDescent="0.25">
      <c r="C12" s="11"/>
      <c r="D12" s="1"/>
      <c r="E12" s="1"/>
      <c r="F12" s="1"/>
      <c r="G12" s="1"/>
      <c r="H12" s="12"/>
      <c r="I12" s="13"/>
    </row>
    <row r="13" spans="1:18" x14ac:dyDescent="0.25">
      <c r="C13" s="11"/>
      <c r="D13" s="14" t="s">
        <v>10</v>
      </c>
      <c r="E13" s="1"/>
      <c r="F13" s="1"/>
      <c r="G13" s="1"/>
      <c r="H13" s="12"/>
      <c r="I13" s="13"/>
    </row>
    <row r="14" spans="1:18" x14ac:dyDescent="0.25">
      <c r="A14" s="40" t="s">
        <v>49</v>
      </c>
      <c r="C14" s="11">
        <v>1</v>
      </c>
      <c r="D14" s="1" t="s">
        <v>14</v>
      </c>
      <c r="E14" s="1" t="s">
        <v>15</v>
      </c>
      <c r="F14" s="1" t="s">
        <v>16</v>
      </c>
      <c r="G14" s="49">
        <v>547</v>
      </c>
      <c r="H14" s="12">
        <v>6685.3290999999999</v>
      </c>
      <c r="I14" s="13">
        <f>+H14/$H$46</f>
        <v>0.15947273570811546</v>
      </c>
    </row>
    <row r="15" spans="1:18" x14ac:dyDescent="0.25">
      <c r="A15" s="40" t="s">
        <v>50</v>
      </c>
      <c r="C15" s="11">
        <f>+C14+1</f>
        <v>2</v>
      </c>
      <c r="D15" s="1" t="s">
        <v>17</v>
      </c>
      <c r="E15" s="1" t="s">
        <v>18</v>
      </c>
      <c r="F15" s="1" t="s">
        <v>51</v>
      </c>
      <c r="G15" s="49">
        <v>200</v>
      </c>
      <c r="H15" s="12">
        <v>2532.1168699999998</v>
      </c>
      <c r="I15" s="13">
        <f>+H15/$H$46</f>
        <v>6.0401454939827945E-2</v>
      </c>
      <c r="J15" s="50"/>
      <c r="R15" s="50"/>
    </row>
    <row r="16" spans="1:18" x14ac:dyDescent="0.25">
      <c r="A16" s="40" t="s">
        <v>52</v>
      </c>
      <c r="C16" s="11">
        <f>+C15+1</f>
        <v>3</v>
      </c>
      <c r="D16" s="1" t="s">
        <v>11</v>
      </c>
      <c r="E16" s="1" t="s">
        <v>12</v>
      </c>
      <c r="F16" s="1" t="s">
        <v>20</v>
      </c>
      <c r="G16" s="49">
        <v>117143</v>
      </c>
      <c r="H16" s="12">
        <v>1032.7079607999999</v>
      </c>
      <c r="I16" s="13">
        <f>+H16/$H$46</f>
        <v>2.463435400604665E-2</v>
      </c>
      <c r="J16" s="50"/>
      <c r="R16" s="50"/>
    </row>
    <row r="17" spans="1:22" x14ac:dyDescent="0.25">
      <c r="C17" s="11"/>
      <c r="D17" s="1"/>
      <c r="E17" s="1"/>
      <c r="F17" s="1"/>
      <c r="G17" s="49"/>
      <c r="H17" s="12"/>
      <c r="I17" s="13"/>
    </row>
    <row r="18" spans="1:22" x14ac:dyDescent="0.25">
      <c r="C18" s="11"/>
      <c r="D18" s="14" t="s">
        <v>21</v>
      </c>
      <c r="E18" s="1"/>
      <c r="F18" s="1"/>
      <c r="G18" s="2"/>
      <c r="H18" s="12"/>
      <c r="I18" s="13"/>
    </row>
    <row r="19" spans="1:22" x14ac:dyDescent="0.25">
      <c r="C19" s="11">
        <f>+C16+1</f>
        <v>4</v>
      </c>
      <c r="D19" s="1" t="s">
        <v>53</v>
      </c>
      <c r="E19" s="1" t="s">
        <v>54</v>
      </c>
      <c r="F19" s="1" t="s">
        <v>55</v>
      </c>
      <c r="G19" s="49">
        <v>578</v>
      </c>
      <c r="H19" s="12">
        <v>5910.4063100000003</v>
      </c>
      <c r="I19" s="13">
        <f t="shared" ref="I19:I31" si="0">+H19/$H$46</f>
        <v>0.14098762369113704</v>
      </c>
    </row>
    <row r="20" spans="1:22" x14ac:dyDescent="0.25">
      <c r="A20" s="40" t="s">
        <v>56</v>
      </c>
      <c r="C20" s="11">
        <f>+C19+1</f>
        <v>5</v>
      </c>
      <c r="D20" s="1" t="s">
        <v>29</v>
      </c>
      <c r="E20" s="1" t="s">
        <v>30</v>
      </c>
      <c r="F20" s="1" t="s">
        <v>57</v>
      </c>
      <c r="G20" s="49">
        <v>580</v>
      </c>
      <c r="H20" s="12">
        <v>5800</v>
      </c>
      <c r="I20" s="13">
        <f t="shared" si="0"/>
        <v>0.13835397678583536</v>
      </c>
    </row>
    <row r="21" spans="1:22" x14ac:dyDescent="0.25">
      <c r="A21" s="40" t="s">
        <v>58</v>
      </c>
      <c r="C21" s="11">
        <f t="shared" ref="C21:C31" si="1">+C20+1</f>
        <v>6</v>
      </c>
      <c r="D21" s="1" t="s">
        <v>59</v>
      </c>
      <c r="E21" s="1" t="s">
        <v>54</v>
      </c>
      <c r="F21" s="1" t="s">
        <v>60</v>
      </c>
      <c r="G21" s="49">
        <v>340</v>
      </c>
      <c r="H21" s="12">
        <v>3501.4125600000002</v>
      </c>
      <c r="I21" s="13">
        <f t="shared" si="0"/>
        <v>8.3523164145495238E-2</v>
      </c>
    </row>
    <row r="22" spans="1:22" x14ac:dyDescent="0.25">
      <c r="A22" s="40" t="s">
        <v>61</v>
      </c>
      <c r="C22" s="11">
        <f t="shared" si="1"/>
        <v>7</v>
      </c>
      <c r="D22" s="51" t="s">
        <v>62</v>
      </c>
      <c r="E22" s="1" t="s">
        <v>54</v>
      </c>
      <c r="F22" s="1" t="s">
        <v>63</v>
      </c>
      <c r="G22" s="49">
        <v>266000</v>
      </c>
      <c r="H22" s="12">
        <v>2660</v>
      </c>
      <c r="I22" s="13">
        <f t="shared" si="0"/>
        <v>6.3451996250055528E-2</v>
      </c>
    </row>
    <row r="23" spans="1:22" x14ac:dyDescent="0.25">
      <c r="A23" s="40" t="s">
        <v>64</v>
      </c>
      <c r="C23" s="11">
        <f t="shared" si="1"/>
        <v>8</v>
      </c>
      <c r="D23" s="1" t="s">
        <v>62</v>
      </c>
      <c r="E23" s="1" t="s">
        <v>54</v>
      </c>
      <c r="F23" s="1" t="s">
        <v>65</v>
      </c>
      <c r="G23" s="49">
        <v>245000</v>
      </c>
      <c r="H23" s="12">
        <v>2450</v>
      </c>
      <c r="I23" s="13">
        <f t="shared" si="0"/>
        <v>5.8442628125051146E-2</v>
      </c>
    </row>
    <row r="24" spans="1:22" x14ac:dyDescent="0.25">
      <c r="A24" s="40" t="s">
        <v>66</v>
      </c>
      <c r="C24" s="11">
        <f t="shared" si="1"/>
        <v>9</v>
      </c>
      <c r="D24" s="1" t="s">
        <v>67</v>
      </c>
      <c r="E24" s="1" t="s">
        <v>54</v>
      </c>
      <c r="F24" s="1" t="s">
        <v>68</v>
      </c>
      <c r="G24" s="49">
        <v>150</v>
      </c>
      <c r="H24" s="12">
        <v>1590.2885100000001</v>
      </c>
      <c r="I24" s="13">
        <f t="shared" si="0"/>
        <v>3.7934955102641506E-2</v>
      </c>
      <c r="J24" s="38"/>
      <c r="R24" s="52"/>
    </row>
    <row r="25" spans="1:22" x14ac:dyDescent="0.25">
      <c r="C25" s="11">
        <f t="shared" si="1"/>
        <v>10</v>
      </c>
      <c r="D25" s="51" t="s">
        <v>33</v>
      </c>
      <c r="E25" s="1" t="s">
        <v>34</v>
      </c>
      <c r="F25" s="51" t="s">
        <v>35</v>
      </c>
      <c r="G25" s="49">
        <v>113</v>
      </c>
      <c r="H25" s="12">
        <v>847.5</v>
      </c>
      <c r="I25" s="13">
        <f t="shared" si="0"/>
        <v>2.0216378504481977E-2</v>
      </c>
      <c r="J25" s="38"/>
      <c r="R25" s="52"/>
    </row>
    <row r="26" spans="1:22" x14ac:dyDescent="0.25">
      <c r="C26" s="11">
        <f t="shared" si="1"/>
        <v>11</v>
      </c>
      <c r="D26" s="1" t="s">
        <v>29</v>
      </c>
      <c r="E26" s="1" t="s">
        <v>30</v>
      </c>
      <c r="F26" s="1" t="s">
        <v>32</v>
      </c>
      <c r="G26" s="49">
        <v>35</v>
      </c>
      <c r="H26" s="12">
        <v>350</v>
      </c>
      <c r="I26" s="13">
        <f t="shared" si="0"/>
        <v>8.3489468750073056E-3</v>
      </c>
      <c r="J26" s="38"/>
      <c r="R26" s="52"/>
    </row>
    <row r="27" spans="1:22" x14ac:dyDescent="0.25">
      <c r="A27" s="40" t="s">
        <v>48</v>
      </c>
      <c r="C27" s="11">
        <f t="shared" si="1"/>
        <v>12</v>
      </c>
      <c r="D27" s="1" t="s">
        <v>69</v>
      </c>
      <c r="E27" s="1" t="s">
        <v>54</v>
      </c>
      <c r="F27" s="1" t="s">
        <v>70</v>
      </c>
      <c r="G27" s="49">
        <v>27816</v>
      </c>
      <c r="H27" s="12">
        <v>280.56056000000001</v>
      </c>
      <c r="I27" s="13">
        <f t="shared" si="0"/>
        <v>6.6925291733208568E-3</v>
      </c>
    </row>
    <row r="28" spans="1:22" x14ac:dyDescent="0.25">
      <c r="C28" s="11">
        <f t="shared" si="1"/>
        <v>13</v>
      </c>
      <c r="D28" s="1" t="s">
        <v>29</v>
      </c>
      <c r="E28" s="1" t="s">
        <v>30</v>
      </c>
      <c r="F28" s="1" t="s">
        <v>71</v>
      </c>
      <c r="G28" s="49">
        <v>25</v>
      </c>
      <c r="H28" s="12">
        <v>250</v>
      </c>
      <c r="I28" s="13">
        <f t="shared" si="0"/>
        <v>5.9635334821480758E-3</v>
      </c>
    </row>
    <row r="29" spans="1:22" x14ac:dyDescent="0.25">
      <c r="C29" s="11">
        <f t="shared" si="1"/>
        <v>14</v>
      </c>
      <c r="D29" s="1" t="s">
        <v>67</v>
      </c>
      <c r="E29" s="1" t="s">
        <v>54</v>
      </c>
      <c r="F29" s="1" t="s">
        <v>72</v>
      </c>
      <c r="G29" s="49">
        <v>20</v>
      </c>
      <c r="H29" s="12">
        <v>211.71973</v>
      </c>
      <c r="I29" s="13">
        <f t="shared" si="0"/>
        <v>5.0503907947454015E-3</v>
      </c>
    </row>
    <row r="30" spans="1:22" x14ac:dyDescent="0.25">
      <c r="C30" s="11">
        <f t="shared" si="1"/>
        <v>15</v>
      </c>
      <c r="D30" s="1" t="s">
        <v>22</v>
      </c>
      <c r="E30" s="1" t="s">
        <v>23</v>
      </c>
      <c r="F30" s="1" t="s">
        <v>73</v>
      </c>
      <c r="G30" s="49">
        <v>20</v>
      </c>
      <c r="H30" s="12">
        <v>199.87397000000001</v>
      </c>
      <c r="I30" s="13">
        <f t="shared" si="0"/>
        <v>4.767820449219441E-3</v>
      </c>
      <c r="R30" s="52"/>
    </row>
    <row r="31" spans="1:22" x14ac:dyDescent="0.25">
      <c r="C31" s="11">
        <f t="shared" si="1"/>
        <v>16</v>
      </c>
      <c r="D31" s="51" t="s">
        <v>29</v>
      </c>
      <c r="E31" s="1" t="s">
        <v>30</v>
      </c>
      <c r="F31" s="51" t="s">
        <v>31</v>
      </c>
      <c r="G31" s="49">
        <v>16</v>
      </c>
      <c r="H31" s="12">
        <v>160</v>
      </c>
      <c r="I31" s="13">
        <f t="shared" si="0"/>
        <v>3.8166614285747684E-3</v>
      </c>
      <c r="R31" s="52"/>
    </row>
    <row r="32" spans="1:22" x14ac:dyDescent="0.25">
      <c r="C32" s="11"/>
      <c r="D32" s="16" t="s">
        <v>39</v>
      </c>
      <c r="E32" s="53"/>
      <c r="F32" s="53"/>
      <c r="G32" s="53"/>
      <c r="H32" s="54">
        <v>34461.915570799996</v>
      </c>
      <c r="I32" s="55">
        <f>SUM(I14:I31)</f>
        <v>0.82205914946170378</v>
      </c>
      <c r="J32" s="56"/>
      <c r="R32" s="52"/>
      <c r="S32" s="52"/>
      <c r="T32" s="57"/>
      <c r="V32" s="57"/>
    </row>
    <row r="33" spans="2:19" x14ac:dyDescent="0.25">
      <c r="C33" s="11"/>
      <c r="D33" s="19"/>
      <c r="E33" s="19"/>
      <c r="F33" s="19"/>
      <c r="G33" s="19"/>
      <c r="H33" s="20"/>
      <c r="I33" s="21"/>
      <c r="J33" s="19"/>
    </row>
    <row r="34" spans="2:19" x14ac:dyDescent="0.25">
      <c r="C34" s="11"/>
      <c r="D34" s="14" t="s">
        <v>40</v>
      </c>
      <c r="E34" s="1"/>
      <c r="F34" s="1"/>
      <c r="G34" s="1"/>
      <c r="H34" s="12"/>
      <c r="I34" s="13"/>
      <c r="K34" s="45" t="s">
        <v>81</v>
      </c>
      <c r="L34" s="46" t="s">
        <v>82</v>
      </c>
    </row>
    <row r="35" spans="2:19" x14ac:dyDescent="0.25">
      <c r="B35" s="40" t="str">
        <f>+$C$6&amp;D35</f>
        <v>IL&amp;FS  Infrastructure Debt Fund Series 1BTriparty Repo</v>
      </c>
      <c r="C35" s="11"/>
      <c r="D35" s="22" t="s">
        <v>41</v>
      </c>
      <c r="E35" s="23"/>
      <c r="F35" s="23"/>
      <c r="G35" s="23"/>
      <c r="H35" s="12">
        <v>7339.2019271000008</v>
      </c>
      <c r="I35" s="13">
        <f>+H35/$H$46</f>
        <v>0.17507030569802615</v>
      </c>
      <c r="K35" s="40" t="s">
        <v>74</v>
      </c>
      <c r="L35" s="42">
        <v>0.22270000000000001</v>
      </c>
    </row>
    <row r="36" spans="2:19" x14ac:dyDescent="0.25">
      <c r="C36" s="11"/>
      <c r="D36" s="1"/>
      <c r="E36" s="1"/>
      <c r="F36" s="1"/>
      <c r="G36" s="1"/>
      <c r="H36" s="23"/>
      <c r="I36" s="24"/>
      <c r="K36" s="40" t="s">
        <v>75</v>
      </c>
      <c r="L36" s="42">
        <v>9.2100000000000001E-2</v>
      </c>
    </row>
    <row r="37" spans="2:19" s="43" customFormat="1" x14ac:dyDescent="0.25">
      <c r="C37" s="15"/>
      <c r="D37" s="16" t="s">
        <v>39</v>
      </c>
      <c r="E37" s="16"/>
      <c r="F37" s="16"/>
      <c r="G37" s="16"/>
      <c r="H37" s="25">
        <v>7339.2019271000008</v>
      </c>
      <c r="I37" s="26">
        <f>SUM(I35:I36)</f>
        <v>0.17507030569802615</v>
      </c>
      <c r="J37" s="19"/>
      <c r="K37" s="43" t="s">
        <v>76</v>
      </c>
      <c r="L37" s="44">
        <v>1.61E-2</v>
      </c>
      <c r="M37" s="1"/>
    </row>
    <row r="38" spans="2:19" x14ac:dyDescent="0.25">
      <c r="C38" s="11"/>
      <c r="D38" s="1"/>
      <c r="E38" s="1"/>
      <c r="F38" s="1"/>
      <c r="G38" s="1"/>
      <c r="H38" s="12"/>
      <c r="I38" s="13"/>
    </row>
    <row r="39" spans="2:19" x14ac:dyDescent="0.25">
      <c r="B39" s="40" t="str">
        <f>+$C$6&amp;D39</f>
        <v>IL&amp;FS  Infrastructure Debt Fund Series 1BTriparty Repo Margin</v>
      </c>
      <c r="C39" s="11"/>
      <c r="D39" s="14" t="s">
        <v>42</v>
      </c>
      <c r="E39" s="1"/>
      <c r="F39" s="1"/>
      <c r="G39" s="2"/>
      <c r="H39" s="12">
        <v>15</v>
      </c>
      <c r="I39" s="13">
        <f>+H39/$H$46</f>
        <v>3.5781200892888454E-4</v>
      </c>
    </row>
    <row r="40" spans="2:19" x14ac:dyDescent="0.25">
      <c r="C40" s="11"/>
      <c r="D40" s="16" t="s">
        <v>39</v>
      </c>
      <c r="E40" s="16"/>
      <c r="F40" s="16"/>
      <c r="G40" s="16"/>
      <c r="H40" s="54">
        <v>15</v>
      </c>
      <c r="I40" s="30">
        <f>SUM(I39)</f>
        <v>3.5781200892888454E-4</v>
      </c>
    </row>
    <row r="41" spans="2:19" x14ac:dyDescent="0.25">
      <c r="C41" s="11"/>
      <c r="D41" s="1"/>
      <c r="E41" s="1"/>
      <c r="F41" s="1"/>
      <c r="G41" s="1"/>
      <c r="H41" s="12"/>
      <c r="I41" s="13"/>
    </row>
    <row r="42" spans="2:19" x14ac:dyDescent="0.25">
      <c r="C42" s="11"/>
      <c r="D42" s="14" t="s">
        <v>43</v>
      </c>
      <c r="E42" s="1"/>
      <c r="F42" s="1"/>
      <c r="G42" s="1"/>
      <c r="H42" s="12"/>
      <c r="I42" s="13"/>
    </row>
    <row r="43" spans="2:19" x14ac:dyDescent="0.25">
      <c r="C43" s="11">
        <v>1</v>
      </c>
      <c r="D43" s="1" t="s">
        <v>77</v>
      </c>
      <c r="E43" s="1"/>
      <c r="F43" s="1"/>
      <c r="G43" s="1"/>
      <c r="H43" s="12">
        <v>-98.206189699994866</v>
      </c>
      <c r="I43" s="13">
        <f>+H43/$H$46</f>
        <v>-2.3426236017204194E-3</v>
      </c>
    </row>
    <row r="44" spans="2:19" x14ac:dyDescent="0.25">
      <c r="B44" s="40" t="str">
        <f>+$C$6&amp;D44</f>
        <v>IL&amp;FS  Infrastructure Debt Fund Series 1BCash &amp; Cash Equivalents</v>
      </c>
      <c r="C44" s="11">
        <v>2</v>
      </c>
      <c r="D44" s="12" t="s">
        <v>45</v>
      </c>
      <c r="E44" s="1"/>
      <c r="F44" s="1"/>
      <c r="G44" s="1"/>
      <c r="H44" s="12">
        <v>203.54360579999999</v>
      </c>
      <c r="I44" s="13">
        <f>+H44/$H$46</f>
        <v>4.8553564330617973E-3</v>
      </c>
    </row>
    <row r="45" spans="2:19" s="43" customFormat="1" x14ac:dyDescent="0.25">
      <c r="C45" s="15"/>
      <c r="D45" s="16" t="s">
        <v>39</v>
      </c>
      <c r="E45" s="16"/>
      <c r="F45" s="16"/>
      <c r="G45" s="16"/>
      <c r="H45" s="54">
        <v>105.33741610000513</v>
      </c>
      <c r="I45" s="18">
        <f>SUM(I43:I44)</f>
        <v>2.5127328313413778E-3</v>
      </c>
      <c r="J45" s="19"/>
      <c r="L45" s="44"/>
      <c r="M45" s="1"/>
    </row>
    <row r="46" spans="2:19" s="43" customFormat="1" x14ac:dyDescent="0.25">
      <c r="C46" s="15"/>
      <c r="D46" s="31" t="s">
        <v>46</v>
      </c>
      <c r="E46" s="31"/>
      <c r="F46" s="31"/>
      <c r="G46" s="31"/>
      <c r="H46" s="32">
        <v>41921.454914000002</v>
      </c>
      <c r="I46" s="33">
        <f>+I45+I40+I37+I32</f>
        <v>1.0000000000000002</v>
      </c>
      <c r="J46" s="34"/>
      <c r="L46" s="44"/>
      <c r="M46" s="1"/>
      <c r="R46" s="58"/>
      <c r="S46" s="59"/>
    </row>
    <row r="47" spans="2:19" x14ac:dyDescent="0.25">
      <c r="C47" s="11"/>
      <c r="D47" s="34"/>
      <c r="E47" s="34"/>
      <c r="F47" s="34"/>
      <c r="G47" s="34"/>
      <c r="H47" s="35"/>
      <c r="I47" s="36"/>
      <c r="J47" s="34"/>
      <c r="R47" s="52"/>
      <c r="S47" s="59"/>
    </row>
    <row r="48" spans="2:19" x14ac:dyDescent="0.25">
      <c r="C48" s="11"/>
      <c r="D48" s="37" t="s">
        <v>47</v>
      </c>
      <c r="E48" s="1"/>
      <c r="F48" s="1"/>
      <c r="G48" s="1"/>
      <c r="H48" s="38"/>
      <c r="I48" s="39"/>
    </row>
    <row r="49" spans="3:9" x14ac:dyDescent="0.25">
      <c r="C49" s="1"/>
      <c r="D49" s="1"/>
      <c r="E49" s="1"/>
      <c r="F49" s="1"/>
      <c r="G49" s="1"/>
      <c r="H49" s="38"/>
      <c r="I49" s="1"/>
    </row>
    <row r="51" spans="3:9" hidden="1" x14ac:dyDescent="0.25">
      <c r="G51" s="40">
        <v>3852457006.3499999</v>
      </c>
      <c r="H51" s="52">
        <v>38524.570063499996</v>
      </c>
    </row>
    <row r="52" spans="3:9" hidden="1" x14ac:dyDescent="0.25">
      <c r="H52" s="52">
        <v>3396.884850500006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F16" sqref="F16"/>
    </sheetView>
  </sheetViews>
  <sheetFormatPr defaultRowHeight="15" x14ac:dyDescent="0.25"/>
  <cols>
    <col min="2" max="2" width="10.85546875" customWidth="1"/>
    <col min="3" max="3" width="11.85546875" customWidth="1"/>
    <col min="4" max="4" width="13.85546875" customWidth="1"/>
    <col min="5" max="5" width="13.140625" customWidth="1"/>
    <col min="6" max="6" width="18" customWidth="1"/>
    <col min="7" max="7" width="18.28515625" customWidth="1"/>
    <col min="8" max="8" width="13.42578125" customWidth="1"/>
    <col min="9" max="9" width="14.7109375" customWidth="1"/>
    <col min="258" max="258" width="10.85546875" customWidth="1"/>
    <col min="259" max="259" width="11.85546875" customWidth="1"/>
    <col min="260" max="260" width="13.85546875" customWidth="1"/>
    <col min="261" max="261" width="13.140625" customWidth="1"/>
    <col min="262" max="262" width="18" customWidth="1"/>
    <col min="263" max="263" width="18.28515625" customWidth="1"/>
    <col min="264" max="264" width="13.42578125" customWidth="1"/>
    <col min="265" max="265" width="14.7109375" customWidth="1"/>
    <col min="514" max="514" width="10.85546875" customWidth="1"/>
    <col min="515" max="515" width="11.85546875" customWidth="1"/>
    <col min="516" max="516" width="13.85546875" customWidth="1"/>
    <col min="517" max="517" width="13.140625" customWidth="1"/>
    <col min="518" max="518" width="18" customWidth="1"/>
    <col min="519" max="519" width="18.28515625" customWidth="1"/>
    <col min="520" max="520" width="13.42578125" customWidth="1"/>
    <col min="521" max="521" width="14.7109375" customWidth="1"/>
    <col min="770" max="770" width="10.85546875" customWidth="1"/>
    <col min="771" max="771" width="11.85546875" customWidth="1"/>
    <col min="772" max="772" width="13.85546875" customWidth="1"/>
    <col min="773" max="773" width="13.140625" customWidth="1"/>
    <col min="774" max="774" width="18" customWidth="1"/>
    <col min="775" max="775" width="18.28515625" customWidth="1"/>
    <col min="776" max="776" width="13.42578125" customWidth="1"/>
    <col min="777" max="777" width="14.7109375" customWidth="1"/>
    <col min="1026" max="1026" width="10.85546875" customWidth="1"/>
    <col min="1027" max="1027" width="11.85546875" customWidth="1"/>
    <col min="1028" max="1028" width="13.85546875" customWidth="1"/>
    <col min="1029" max="1029" width="13.140625" customWidth="1"/>
    <col min="1030" max="1030" width="18" customWidth="1"/>
    <col min="1031" max="1031" width="18.28515625" customWidth="1"/>
    <col min="1032" max="1032" width="13.42578125" customWidth="1"/>
    <col min="1033" max="1033" width="14.7109375" customWidth="1"/>
    <col min="1282" max="1282" width="10.85546875" customWidth="1"/>
    <col min="1283" max="1283" width="11.85546875" customWidth="1"/>
    <col min="1284" max="1284" width="13.85546875" customWidth="1"/>
    <col min="1285" max="1285" width="13.140625" customWidth="1"/>
    <col min="1286" max="1286" width="18" customWidth="1"/>
    <col min="1287" max="1287" width="18.28515625" customWidth="1"/>
    <col min="1288" max="1288" width="13.42578125" customWidth="1"/>
    <col min="1289" max="1289" width="14.7109375" customWidth="1"/>
    <col min="1538" max="1538" width="10.85546875" customWidth="1"/>
    <col min="1539" max="1539" width="11.85546875" customWidth="1"/>
    <col min="1540" max="1540" width="13.85546875" customWidth="1"/>
    <col min="1541" max="1541" width="13.140625" customWidth="1"/>
    <col min="1542" max="1542" width="18" customWidth="1"/>
    <col min="1543" max="1543" width="18.28515625" customWidth="1"/>
    <col min="1544" max="1544" width="13.42578125" customWidth="1"/>
    <col min="1545" max="1545" width="14.7109375" customWidth="1"/>
    <col min="1794" max="1794" width="10.85546875" customWidth="1"/>
    <col min="1795" max="1795" width="11.85546875" customWidth="1"/>
    <col min="1796" max="1796" width="13.85546875" customWidth="1"/>
    <col min="1797" max="1797" width="13.140625" customWidth="1"/>
    <col min="1798" max="1798" width="18" customWidth="1"/>
    <col min="1799" max="1799" width="18.28515625" customWidth="1"/>
    <col min="1800" max="1800" width="13.42578125" customWidth="1"/>
    <col min="1801" max="1801" width="14.7109375" customWidth="1"/>
    <col min="2050" max="2050" width="10.85546875" customWidth="1"/>
    <col min="2051" max="2051" width="11.85546875" customWidth="1"/>
    <col min="2052" max="2052" width="13.85546875" customWidth="1"/>
    <col min="2053" max="2053" width="13.140625" customWidth="1"/>
    <col min="2054" max="2054" width="18" customWidth="1"/>
    <col min="2055" max="2055" width="18.28515625" customWidth="1"/>
    <col min="2056" max="2056" width="13.42578125" customWidth="1"/>
    <col min="2057" max="2057" width="14.7109375" customWidth="1"/>
    <col min="2306" max="2306" width="10.85546875" customWidth="1"/>
    <col min="2307" max="2307" width="11.85546875" customWidth="1"/>
    <col min="2308" max="2308" width="13.85546875" customWidth="1"/>
    <col min="2309" max="2309" width="13.140625" customWidth="1"/>
    <col min="2310" max="2310" width="18" customWidth="1"/>
    <col min="2311" max="2311" width="18.28515625" customWidth="1"/>
    <col min="2312" max="2312" width="13.42578125" customWidth="1"/>
    <col min="2313" max="2313" width="14.7109375" customWidth="1"/>
    <col min="2562" max="2562" width="10.85546875" customWidth="1"/>
    <col min="2563" max="2563" width="11.85546875" customWidth="1"/>
    <col min="2564" max="2564" width="13.85546875" customWidth="1"/>
    <col min="2565" max="2565" width="13.140625" customWidth="1"/>
    <col min="2566" max="2566" width="18" customWidth="1"/>
    <col min="2567" max="2567" width="18.28515625" customWidth="1"/>
    <col min="2568" max="2568" width="13.42578125" customWidth="1"/>
    <col min="2569" max="2569" width="14.7109375" customWidth="1"/>
    <col min="2818" max="2818" width="10.85546875" customWidth="1"/>
    <col min="2819" max="2819" width="11.85546875" customWidth="1"/>
    <col min="2820" max="2820" width="13.85546875" customWidth="1"/>
    <col min="2821" max="2821" width="13.140625" customWidth="1"/>
    <col min="2822" max="2822" width="18" customWidth="1"/>
    <col min="2823" max="2823" width="18.28515625" customWidth="1"/>
    <col min="2824" max="2824" width="13.42578125" customWidth="1"/>
    <col min="2825" max="2825" width="14.7109375" customWidth="1"/>
    <col min="3074" max="3074" width="10.85546875" customWidth="1"/>
    <col min="3075" max="3075" width="11.85546875" customWidth="1"/>
    <col min="3076" max="3076" width="13.85546875" customWidth="1"/>
    <col min="3077" max="3077" width="13.140625" customWidth="1"/>
    <col min="3078" max="3078" width="18" customWidth="1"/>
    <col min="3079" max="3079" width="18.28515625" customWidth="1"/>
    <col min="3080" max="3080" width="13.42578125" customWidth="1"/>
    <col min="3081" max="3081" width="14.7109375" customWidth="1"/>
    <col min="3330" max="3330" width="10.85546875" customWidth="1"/>
    <col min="3331" max="3331" width="11.85546875" customWidth="1"/>
    <col min="3332" max="3332" width="13.85546875" customWidth="1"/>
    <col min="3333" max="3333" width="13.140625" customWidth="1"/>
    <col min="3334" max="3334" width="18" customWidth="1"/>
    <col min="3335" max="3335" width="18.28515625" customWidth="1"/>
    <col min="3336" max="3336" width="13.42578125" customWidth="1"/>
    <col min="3337" max="3337" width="14.7109375" customWidth="1"/>
    <col min="3586" max="3586" width="10.85546875" customWidth="1"/>
    <col min="3587" max="3587" width="11.85546875" customWidth="1"/>
    <col min="3588" max="3588" width="13.85546875" customWidth="1"/>
    <col min="3589" max="3589" width="13.140625" customWidth="1"/>
    <col min="3590" max="3590" width="18" customWidth="1"/>
    <col min="3591" max="3591" width="18.28515625" customWidth="1"/>
    <col min="3592" max="3592" width="13.42578125" customWidth="1"/>
    <col min="3593" max="3593" width="14.7109375" customWidth="1"/>
    <col min="3842" max="3842" width="10.85546875" customWidth="1"/>
    <col min="3843" max="3843" width="11.85546875" customWidth="1"/>
    <col min="3844" max="3844" width="13.85546875" customWidth="1"/>
    <col min="3845" max="3845" width="13.140625" customWidth="1"/>
    <col min="3846" max="3846" width="18" customWidth="1"/>
    <col min="3847" max="3847" width="18.28515625" customWidth="1"/>
    <col min="3848" max="3848" width="13.42578125" customWidth="1"/>
    <col min="3849" max="3849" width="14.7109375" customWidth="1"/>
    <col min="4098" max="4098" width="10.85546875" customWidth="1"/>
    <col min="4099" max="4099" width="11.85546875" customWidth="1"/>
    <col min="4100" max="4100" width="13.85546875" customWidth="1"/>
    <col min="4101" max="4101" width="13.140625" customWidth="1"/>
    <col min="4102" max="4102" width="18" customWidth="1"/>
    <col min="4103" max="4103" width="18.28515625" customWidth="1"/>
    <col min="4104" max="4104" width="13.42578125" customWidth="1"/>
    <col min="4105" max="4105" width="14.7109375" customWidth="1"/>
    <col min="4354" max="4354" width="10.85546875" customWidth="1"/>
    <col min="4355" max="4355" width="11.85546875" customWidth="1"/>
    <col min="4356" max="4356" width="13.85546875" customWidth="1"/>
    <col min="4357" max="4357" width="13.140625" customWidth="1"/>
    <col min="4358" max="4358" width="18" customWidth="1"/>
    <col min="4359" max="4359" width="18.28515625" customWidth="1"/>
    <col min="4360" max="4360" width="13.42578125" customWidth="1"/>
    <col min="4361" max="4361" width="14.7109375" customWidth="1"/>
    <col min="4610" max="4610" width="10.85546875" customWidth="1"/>
    <col min="4611" max="4611" width="11.85546875" customWidth="1"/>
    <col min="4612" max="4612" width="13.85546875" customWidth="1"/>
    <col min="4613" max="4613" width="13.140625" customWidth="1"/>
    <col min="4614" max="4614" width="18" customWidth="1"/>
    <col min="4615" max="4615" width="18.28515625" customWidth="1"/>
    <col min="4616" max="4616" width="13.42578125" customWidth="1"/>
    <col min="4617" max="4617" width="14.7109375" customWidth="1"/>
    <col min="4866" max="4866" width="10.85546875" customWidth="1"/>
    <col min="4867" max="4867" width="11.85546875" customWidth="1"/>
    <col min="4868" max="4868" width="13.85546875" customWidth="1"/>
    <col min="4869" max="4869" width="13.140625" customWidth="1"/>
    <col min="4870" max="4870" width="18" customWidth="1"/>
    <col min="4871" max="4871" width="18.28515625" customWidth="1"/>
    <col min="4872" max="4872" width="13.42578125" customWidth="1"/>
    <col min="4873" max="4873" width="14.7109375" customWidth="1"/>
    <col min="5122" max="5122" width="10.85546875" customWidth="1"/>
    <col min="5123" max="5123" width="11.85546875" customWidth="1"/>
    <col min="5124" max="5124" width="13.85546875" customWidth="1"/>
    <col min="5125" max="5125" width="13.140625" customWidth="1"/>
    <col min="5126" max="5126" width="18" customWidth="1"/>
    <col min="5127" max="5127" width="18.28515625" customWidth="1"/>
    <col min="5128" max="5128" width="13.42578125" customWidth="1"/>
    <col min="5129" max="5129" width="14.7109375" customWidth="1"/>
    <col min="5378" max="5378" width="10.85546875" customWidth="1"/>
    <col min="5379" max="5379" width="11.85546875" customWidth="1"/>
    <col min="5380" max="5380" width="13.85546875" customWidth="1"/>
    <col min="5381" max="5381" width="13.140625" customWidth="1"/>
    <col min="5382" max="5382" width="18" customWidth="1"/>
    <col min="5383" max="5383" width="18.28515625" customWidth="1"/>
    <col min="5384" max="5384" width="13.42578125" customWidth="1"/>
    <col min="5385" max="5385" width="14.7109375" customWidth="1"/>
    <col min="5634" max="5634" width="10.85546875" customWidth="1"/>
    <col min="5635" max="5635" width="11.85546875" customWidth="1"/>
    <col min="5636" max="5636" width="13.85546875" customWidth="1"/>
    <col min="5637" max="5637" width="13.140625" customWidth="1"/>
    <col min="5638" max="5638" width="18" customWidth="1"/>
    <col min="5639" max="5639" width="18.28515625" customWidth="1"/>
    <col min="5640" max="5640" width="13.42578125" customWidth="1"/>
    <col min="5641" max="5641" width="14.7109375" customWidth="1"/>
    <col min="5890" max="5890" width="10.85546875" customWidth="1"/>
    <col min="5891" max="5891" width="11.85546875" customWidth="1"/>
    <col min="5892" max="5892" width="13.85546875" customWidth="1"/>
    <col min="5893" max="5893" width="13.140625" customWidth="1"/>
    <col min="5894" max="5894" width="18" customWidth="1"/>
    <col min="5895" max="5895" width="18.28515625" customWidth="1"/>
    <col min="5896" max="5896" width="13.42578125" customWidth="1"/>
    <col min="5897" max="5897" width="14.7109375" customWidth="1"/>
    <col min="6146" max="6146" width="10.85546875" customWidth="1"/>
    <col min="6147" max="6147" width="11.85546875" customWidth="1"/>
    <col min="6148" max="6148" width="13.85546875" customWidth="1"/>
    <col min="6149" max="6149" width="13.140625" customWidth="1"/>
    <col min="6150" max="6150" width="18" customWidth="1"/>
    <col min="6151" max="6151" width="18.28515625" customWidth="1"/>
    <col min="6152" max="6152" width="13.42578125" customWidth="1"/>
    <col min="6153" max="6153" width="14.7109375" customWidth="1"/>
    <col min="6402" max="6402" width="10.85546875" customWidth="1"/>
    <col min="6403" max="6403" width="11.85546875" customWidth="1"/>
    <col min="6404" max="6404" width="13.85546875" customWidth="1"/>
    <col min="6405" max="6405" width="13.140625" customWidth="1"/>
    <col min="6406" max="6406" width="18" customWidth="1"/>
    <col min="6407" max="6407" width="18.28515625" customWidth="1"/>
    <col min="6408" max="6408" width="13.42578125" customWidth="1"/>
    <col min="6409" max="6409" width="14.7109375" customWidth="1"/>
    <col min="6658" max="6658" width="10.85546875" customWidth="1"/>
    <col min="6659" max="6659" width="11.85546875" customWidth="1"/>
    <col min="6660" max="6660" width="13.85546875" customWidth="1"/>
    <col min="6661" max="6661" width="13.140625" customWidth="1"/>
    <col min="6662" max="6662" width="18" customWidth="1"/>
    <col min="6663" max="6663" width="18.28515625" customWidth="1"/>
    <col min="6664" max="6664" width="13.42578125" customWidth="1"/>
    <col min="6665" max="6665" width="14.7109375" customWidth="1"/>
    <col min="6914" max="6914" width="10.85546875" customWidth="1"/>
    <col min="6915" max="6915" width="11.85546875" customWidth="1"/>
    <col min="6916" max="6916" width="13.85546875" customWidth="1"/>
    <col min="6917" max="6917" width="13.140625" customWidth="1"/>
    <col min="6918" max="6918" width="18" customWidth="1"/>
    <col min="6919" max="6919" width="18.28515625" customWidth="1"/>
    <col min="6920" max="6920" width="13.42578125" customWidth="1"/>
    <col min="6921" max="6921" width="14.7109375" customWidth="1"/>
    <col min="7170" max="7170" width="10.85546875" customWidth="1"/>
    <col min="7171" max="7171" width="11.85546875" customWidth="1"/>
    <col min="7172" max="7172" width="13.85546875" customWidth="1"/>
    <col min="7173" max="7173" width="13.140625" customWidth="1"/>
    <col min="7174" max="7174" width="18" customWidth="1"/>
    <col min="7175" max="7175" width="18.28515625" customWidth="1"/>
    <col min="7176" max="7176" width="13.42578125" customWidth="1"/>
    <col min="7177" max="7177" width="14.7109375" customWidth="1"/>
    <col min="7426" max="7426" width="10.85546875" customWidth="1"/>
    <col min="7427" max="7427" width="11.85546875" customWidth="1"/>
    <col min="7428" max="7428" width="13.85546875" customWidth="1"/>
    <col min="7429" max="7429" width="13.140625" customWidth="1"/>
    <col min="7430" max="7430" width="18" customWidth="1"/>
    <col min="7431" max="7431" width="18.28515625" customWidth="1"/>
    <col min="7432" max="7432" width="13.42578125" customWidth="1"/>
    <col min="7433" max="7433" width="14.7109375" customWidth="1"/>
    <col min="7682" max="7682" width="10.85546875" customWidth="1"/>
    <col min="7683" max="7683" width="11.85546875" customWidth="1"/>
    <col min="7684" max="7684" width="13.85546875" customWidth="1"/>
    <col min="7685" max="7685" width="13.140625" customWidth="1"/>
    <col min="7686" max="7686" width="18" customWidth="1"/>
    <col min="7687" max="7687" width="18.28515625" customWidth="1"/>
    <col min="7688" max="7688" width="13.42578125" customWidth="1"/>
    <col min="7689" max="7689" width="14.7109375" customWidth="1"/>
    <col min="7938" max="7938" width="10.85546875" customWidth="1"/>
    <col min="7939" max="7939" width="11.85546875" customWidth="1"/>
    <col min="7940" max="7940" width="13.85546875" customWidth="1"/>
    <col min="7941" max="7941" width="13.140625" customWidth="1"/>
    <col min="7942" max="7942" width="18" customWidth="1"/>
    <col min="7943" max="7943" width="18.28515625" customWidth="1"/>
    <col min="7944" max="7944" width="13.42578125" customWidth="1"/>
    <col min="7945" max="7945" width="14.7109375" customWidth="1"/>
    <col min="8194" max="8194" width="10.85546875" customWidth="1"/>
    <col min="8195" max="8195" width="11.85546875" customWidth="1"/>
    <col min="8196" max="8196" width="13.85546875" customWidth="1"/>
    <col min="8197" max="8197" width="13.140625" customWidth="1"/>
    <col min="8198" max="8198" width="18" customWidth="1"/>
    <col min="8199" max="8199" width="18.28515625" customWidth="1"/>
    <col min="8200" max="8200" width="13.42578125" customWidth="1"/>
    <col min="8201" max="8201" width="14.7109375" customWidth="1"/>
    <col min="8450" max="8450" width="10.85546875" customWidth="1"/>
    <col min="8451" max="8451" width="11.85546875" customWidth="1"/>
    <col min="8452" max="8452" width="13.85546875" customWidth="1"/>
    <col min="8453" max="8453" width="13.140625" customWidth="1"/>
    <col min="8454" max="8454" width="18" customWidth="1"/>
    <col min="8455" max="8455" width="18.28515625" customWidth="1"/>
    <col min="8456" max="8456" width="13.42578125" customWidth="1"/>
    <col min="8457" max="8457" width="14.7109375" customWidth="1"/>
    <col min="8706" max="8706" width="10.85546875" customWidth="1"/>
    <col min="8707" max="8707" width="11.85546875" customWidth="1"/>
    <col min="8708" max="8708" width="13.85546875" customWidth="1"/>
    <col min="8709" max="8709" width="13.140625" customWidth="1"/>
    <col min="8710" max="8710" width="18" customWidth="1"/>
    <col min="8711" max="8711" width="18.28515625" customWidth="1"/>
    <col min="8712" max="8712" width="13.42578125" customWidth="1"/>
    <col min="8713" max="8713" width="14.7109375" customWidth="1"/>
    <col min="8962" max="8962" width="10.85546875" customWidth="1"/>
    <col min="8963" max="8963" width="11.85546875" customWidth="1"/>
    <col min="8964" max="8964" width="13.85546875" customWidth="1"/>
    <col min="8965" max="8965" width="13.140625" customWidth="1"/>
    <col min="8966" max="8966" width="18" customWidth="1"/>
    <col min="8967" max="8967" width="18.28515625" customWidth="1"/>
    <col min="8968" max="8968" width="13.42578125" customWidth="1"/>
    <col min="8969" max="8969" width="14.7109375" customWidth="1"/>
    <col min="9218" max="9218" width="10.85546875" customWidth="1"/>
    <col min="9219" max="9219" width="11.85546875" customWidth="1"/>
    <col min="9220" max="9220" width="13.85546875" customWidth="1"/>
    <col min="9221" max="9221" width="13.140625" customWidth="1"/>
    <col min="9222" max="9222" width="18" customWidth="1"/>
    <col min="9223" max="9223" width="18.28515625" customWidth="1"/>
    <col min="9224" max="9224" width="13.42578125" customWidth="1"/>
    <col min="9225" max="9225" width="14.7109375" customWidth="1"/>
    <col min="9474" max="9474" width="10.85546875" customWidth="1"/>
    <col min="9475" max="9475" width="11.85546875" customWidth="1"/>
    <col min="9476" max="9476" width="13.85546875" customWidth="1"/>
    <col min="9477" max="9477" width="13.140625" customWidth="1"/>
    <col min="9478" max="9478" width="18" customWidth="1"/>
    <col min="9479" max="9479" width="18.28515625" customWidth="1"/>
    <col min="9480" max="9480" width="13.42578125" customWidth="1"/>
    <col min="9481" max="9481" width="14.7109375" customWidth="1"/>
    <col min="9730" max="9730" width="10.85546875" customWidth="1"/>
    <col min="9731" max="9731" width="11.85546875" customWidth="1"/>
    <col min="9732" max="9732" width="13.85546875" customWidth="1"/>
    <col min="9733" max="9733" width="13.140625" customWidth="1"/>
    <col min="9734" max="9734" width="18" customWidth="1"/>
    <col min="9735" max="9735" width="18.28515625" customWidth="1"/>
    <col min="9736" max="9736" width="13.42578125" customWidth="1"/>
    <col min="9737" max="9737" width="14.7109375" customWidth="1"/>
    <col min="9986" max="9986" width="10.85546875" customWidth="1"/>
    <col min="9987" max="9987" width="11.85546875" customWidth="1"/>
    <col min="9988" max="9988" width="13.85546875" customWidth="1"/>
    <col min="9989" max="9989" width="13.140625" customWidth="1"/>
    <col min="9990" max="9990" width="18" customWidth="1"/>
    <col min="9991" max="9991" width="18.28515625" customWidth="1"/>
    <col min="9992" max="9992" width="13.42578125" customWidth="1"/>
    <col min="9993" max="9993" width="14.7109375" customWidth="1"/>
    <col min="10242" max="10242" width="10.85546875" customWidth="1"/>
    <col min="10243" max="10243" width="11.85546875" customWidth="1"/>
    <col min="10244" max="10244" width="13.85546875" customWidth="1"/>
    <col min="10245" max="10245" width="13.140625" customWidth="1"/>
    <col min="10246" max="10246" width="18" customWidth="1"/>
    <col min="10247" max="10247" width="18.28515625" customWidth="1"/>
    <col min="10248" max="10248" width="13.42578125" customWidth="1"/>
    <col min="10249" max="10249" width="14.7109375" customWidth="1"/>
    <col min="10498" max="10498" width="10.85546875" customWidth="1"/>
    <col min="10499" max="10499" width="11.85546875" customWidth="1"/>
    <col min="10500" max="10500" width="13.85546875" customWidth="1"/>
    <col min="10501" max="10501" width="13.140625" customWidth="1"/>
    <col min="10502" max="10502" width="18" customWidth="1"/>
    <col min="10503" max="10503" width="18.28515625" customWidth="1"/>
    <col min="10504" max="10504" width="13.42578125" customWidth="1"/>
    <col min="10505" max="10505" width="14.7109375" customWidth="1"/>
    <col min="10754" max="10754" width="10.85546875" customWidth="1"/>
    <col min="10755" max="10755" width="11.85546875" customWidth="1"/>
    <col min="10756" max="10756" width="13.85546875" customWidth="1"/>
    <col min="10757" max="10757" width="13.140625" customWidth="1"/>
    <col min="10758" max="10758" width="18" customWidth="1"/>
    <col min="10759" max="10759" width="18.28515625" customWidth="1"/>
    <col min="10760" max="10760" width="13.42578125" customWidth="1"/>
    <col min="10761" max="10761" width="14.7109375" customWidth="1"/>
    <col min="11010" max="11010" width="10.85546875" customWidth="1"/>
    <col min="11011" max="11011" width="11.85546875" customWidth="1"/>
    <col min="11012" max="11012" width="13.85546875" customWidth="1"/>
    <col min="11013" max="11013" width="13.140625" customWidth="1"/>
    <col min="11014" max="11014" width="18" customWidth="1"/>
    <col min="11015" max="11015" width="18.28515625" customWidth="1"/>
    <col min="11016" max="11016" width="13.42578125" customWidth="1"/>
    <col min="11017" max="11017" width="14.7109375" customWidth="1"/>
    <col min="11266" max="11266" width="10.85546875" customWidth="1"/>
    <col min="11267" max="11267" width="11.85546875" customWidth="1"/>
    <col min="11268" max="11268" width="13.85546875" customWidth="1"/>
    <col min="11269" max="11269" width="13.140625" customWidth="1"/>
    <col min="11270" max="11270" width="18" customWidth="1"/>
    <col min="11271" max="11271" width="18.28515625" customWidth="1"/>
    <col min="11272" max="11272" width="13.42578125" customWidth="1"/>
    <col min="11273" max="11273" width="14.7109375" customWidth="1"/>
    <col min="11522" max="11522" width="10.85546875" customWidth="1"/>
    <col min="11523" max="11523" width="11.85546875" customWidth="1"/>
    <col min="11524" max="11524" width="13.85546875" customWidth="1"/>
    <col min="11525" max="11525" width="13.140625" customWidth="1"/>
    <col min="11526" max="11526" width="18" customWidth="1"/>
    <col min="11527" max="11527" width="18.28515625" customWidth="1"/>
    <col min="11528" max="11528" width="13.42578125" customWidth="1"/>
    <col min="11529" max="11529" width="14.7109375" customWidth="1"/>
    <col min="11778" max="11778" width="10.85546875" customWidth="1"/>
    <col min="11779" max="11779" width="11.85546875" customWidth="1"/>
    <col min="11780" max="11780" width="13.85546875" customWidth="1"/>
    <col min="11781" max="11781" width="13.140625" customWidth="1"/>
    <col min="11782" max="11782" width="18" customWidth="1"/>
    <col min="11783" max="11783" width="18.28515625" customWidth="1"/>
    <col min="11784" max="11784" width="13.42578125" customWidth="1"/>
    <col min="11785" max="11785" width="14.7109375" customWidth="1"/>
    <col min="12034" max="12034" width="10.85546875" customWidth="1"/>
    <col min="12035" max="12035" width="11.85546875" customWidth="1"/>
    <col min="12036" max="12036" width="13.85546875" customWidth="1"/>
    <col min="12037" max="12037" width="13.140625" customWidth="1"/>
    <col min="12038" max="12038" width="18" customWidth="1"/>
    <col min="12039" max="12039" width="18.28515625" customWidth="1"/>
    <col min="12040" max="12040" width="13.42578125" customWidth="1"/>
    <col min="12041" max="12041" width="14.7109375" customWidth="1"/>
    <col min="12290" max="12290" width="10.85546875" customWidth="1"/>
    <col min="12291" max="12291" width="11.85546875" customWidth="1"/>
    <col min="12292" max="12292" width="13.85546875" customWidth="1"/>
    <col min="12293" max="12293" width="13.140625" customWidth="1"/>
    <col min="12294" max="12294" width="18" customWidth="1"/>
    <col min="12295" max="12295" width="18.28515625" customWidth="1"/>
    <col min="12296" max="12296" width="13.42578125" customWidth="1"/>
    <col min="12297" max="12297" width="14.7109375" customWidth="1"/>
    <col min="12546" max="12546" width="10.85546875" customWidth="1"/>
    <col min="12547" max="12547" width="11.85546875" customWidth="1"/>
    <col min="12548" max="12548" width="13.85546875" customWidth="1"/>
    <col min="12549" max="12549" width="13.140625" customWidth="1"/>
    <col min="12550" max="12550" width="18" customWidth="1"/>
    <col min="12551" max="12551" width="18.28515625" customWidth="1"/>
    <col min="12552" max="12552" width="13.42578125" customWidth="1"/>
    <col min="12553" max="12553" width="14.7109375" customWidth="1"/>
    <col min="12802" max="12802" width="10.85546875" customWidth="1"/>
    <col min="12803" max="12803" width="11.85546875" customWidth="1"/>
    <col min="12804" max="12804" width="13.85546875" customWidth="1"/>
    <col min="12805" max="12805" width="13.140625" customWidth="1"/>
    <col min="12806" max="12806" width="18" customWidth="1"/>
    <col min="12807" max="12807" width="18.28515625" customWidth="1"/>
    <col min="12808" max="12808" width="13.42578125" customWidth="1"/>
    <col min="12809" max="12809" width="14.7109375" customWidth="1"/>
    <col min="13058" max="13058" width="10.85546875" customWidth="1"/>
    <col min="13059" max="13059" width="11.85546875" customWidth="1"/>
    <col min="13060" max="13060" width="13.85546875" customWidth="1"/>
    <col min="13061" max="13061" width="13.140625" customWidth="1"/>
    <col min="13062" max="13062" width="18" customWidth="1"/>
    <col min="13063" max="13063" width="18.28515625" customWidth="1"/>
    <col min="13064" max="13064" width="13.42578125" customWidth="1"/>
    <col min="13065" max="13065" width="14.7109375" customWidth="1"/>
    <col min="13314" max="13314" width="10.85546875" customWidth="1"/>
    <col min="13315" max="13315" width="11.85546875" customWidth="1"/>
    <col min="13316" max="13316" width="13.85546875" customWidth="1"/>
    <col min="13317" max="13317" width="13.140625" customWidth="1"/>
    <col min="13318" max="13318" width="18" customWidth="1"/>
    <col min="13319" max="13319" width="18.28515625" customWidth="1"/>
    <col min="13320" max="13320" width="13.42578125" customWidth="1"/>
    <col min="13321" max="13321" width="14.7109375" customWidth="1"/>
    <col min="13570" max="13570" width="10.85546875" customWidth="1"/>
    <col min="13571" max="13571" width="11.85546875" customWidth="1"/>
    <col min="13572" max="13572" width="13.85546875" customWidth="1"/>
    <col min="13573" max="13573" width="13.140625" customWidth="1"/>
    <col min="13574" max="13574" width="18" customWidth="1"/>
    <col min="13575" max="13575" width="18.28515625" customWidth="1"/>
    <col min="13576" max="13576" width="13.42578125" customWidth="1"/>
    <col min="13577" max="13577" width="14.7109375" customWidth="1"/>
    <col min="13826" max="13826" width="10.85546875" customWidth="1"/>
    <col min="13827" max="13827" width="11.85546875" customWidth="1"/>
    <col min="13828" max="13828" width="13.85546875" customWidth="1"/>
    <col min="13829" max="13829" width="13.140625" customWidth="1"/>
    <col min="13830" max="13830" width="18" customWidth="1"/>
    <col min="13831" max="13831" width="18.28515625" customWidth="1"/>
    <col min="13832" max="13832" width="13.42578125" customWidth="1"/>
    <col min="13833" max="13833" width="14.7109375" customWidth="1"/>
    <col min="14082" max="14082" width="10.85546875" customWidth="1"/>
    <col min="14083" max="14083" width="11.85546875" customWidth="1"/>
    <col min="14084" max="14084" width="13.85546875" customWidth="1"/>
    <col min="14085" max="14085" width="13.140625" customWidth="1"/>
    <col min="14086" max="14086" width="18" customWidth="1"/>
    <col min="14087" max="14087" width="18.28515625" customWidth="1"/>
    <col min="14088" max="14088" width="13.42578125" customWidth="1"/>
    <col min="14089" max="14089" width="14.7109375" customWidth="1"/>
    <col min="14338" max="14338" width="10.85546875" customWidth="1"/>
    <col min="14339" max="14339" width="11.85546875" customWidth="1"/>
    <col min="14340" max="14340" width="13.85546875" customWidth="1"/>
    <col min="14341" max="14341" width="13.140625" customWidth="1"/>
    <col min="14342" max="14342" width="18" customWidth="1"/>
    <col min="14343" max="14343" width="18.28515625" customWidth="1"/>
    <col min="14344" max="14344" width="13.42578125" customWidth="1"/>
    <col min="14345" max="14345" width="14.7109375" customWidth="1"/>
    <col min="14594" max="14594" width="10.85546875" customWidth="1"/>
    <col min="14595" max="14595" width="11.85546875" customWidth="1"/>
    <col min="14596" max="14596" width="13.85546875" customWidth="1"/>
    <col min="14597" max="14597" width="13.140625" customWidth="1"/>
    <col min="14598" max="14598" width="18" customWidth="1"/>
    <col min="14599" max="14599" width="18.28515625" customWidth="1"/>
    <col min="14600" max="14600" width="13.42578125" customWidth="1"/>
    <col min="14601" max="14601" width="14.7109375" customWidth="1"/>
    <col min="14850" max="14850" width="10.85546875" customWidth="1"/>
    <col min="14851" max="14851" width="11.85546875" customWidth="1"/>
    <col min="14852" max="14852" width="13.85546875" customWidth="1"/>
    <col min="14853" max="14853" width="13.140625" customWidth="1"/>
    <col min="14854" max="14854" width="18" customWidth="1"/>
    <col min="14855" max="14855" width="18.28515625" customWidth="1"/>
    <col min="14856" max="14856" width="13.42578125" customWidth="1"/>
    <col min="14857" max="14857" width="14.7109375" customWidth="1"/>
    <col min="15106" max="15106" width="10.85546875" customWidth="1"/>
    <col min="15107" max="15107" width="11.85546875" customWidth="1"/>
    <col min="15108" max="15108" width="13.85546875" customWidth="1"/>
    <col min="15109" max="15109" width="13.140625" customWidth="1"/>
    <col min="15110" max="15110" width="18" customWidth="1"/>
    <col min="15111" max="15111" width="18.28515625" customWidth="1"/>
    <col min="15112" max="15112" width="13.42578125" customWidth="1"/>
    <col min="15113" max="15113" width="14.7109375" customWidth="1"/>
    <col min="15362" max="15362" width="10.85546875" customWidth="1"/>
    <col min="15363" max="15363" width="11.85546875" customWidth="1"/>
    <col min="15364" max="15364" width="13.85546875" customWidth="1"/>
    <col min="15365" max="15365" width="13.140625" customWidth="1"/>
    <col min="15366" max="15366" width="18" customWidth="1"/>
    <col min="15367" max="15367" width="18.28515625" customWidth="1"/>
    <col min="15368" max="15368" width="13.42578125" customWidth="1"/>
    <col min="15369" max="15369" width="14.7109375" customWidth="1"/>
    <col min="15618" max="15618" width="10.85546875" customWidth="1"/>
    <col min="15619" max="15619" width="11.85546875" customWidth="1"/>
    <col min="15620" max="15620" width="13.85546875" customWidth="1"/>
    <col min="15621" max="15621" width="13.140625" customWidth="1"/>
    <col min="15622" max="15622" width="18" customWidth="1"/>
    <col min="15623" max="15623" width="18.28515625" customWidth="1"/>
    <col min="15624" max="15624" width="13.42578125" customWidth="1"/>
    <col min="15625" max="15625" width="14.7109375" customWidth="1"/>
    <col min="15874" max="15874" width="10.85546875" customWidth="1"/>
    <col min="15875" max="15875" width="11.85546875" customWidth="1"/>
    <col min="15876" max="15876" width="13.85546875" customWidth="1"/>
    <col min="15877" max="15877" width="13.140625" customWidth="1"/>
    <col min="15878" max="15878" width="18" customWidth="1"/>
    <col min="15879" max="15879" width="18.28515625" customWidth="1"/>
    <col min="15880" max="15880" width="13.42578125" customWidth="1"/>
    <col min="15881" max="15881" width="14.7109375" customWidth="1"/>
    <col min="16130" max="16130" width="10.85546875" customWidth="1"/>
    <col min="16131" max="16131" width="11.85546875" customWidth="1"/>
    <col min="16132" max="16132" width="13.85546875" customWidth="1"/>
    <col min="16133" max="16133" width="13.140625" customWidth="1"/>
    <col min="16134" max="16134" width="18" customWidth="1"/>
    <col min="16135" max="16135" width="18.28515625" customWidth="1"/>
    <col min="16136" max="16136" width="13.42578125" customWidth="1"/>
    <col min="16137" max="16137" width="14.7109375" customWidth="1"/>
  </cols>
  <sheetData>
    <row r="1" spans="1:9" ht="15.75" thickBot="1" x14ac:dyDescent="0.3">
      <c r="A1" s="196" t="s">
        <v>207</v>
      </c>
    </row>
    <row r="2" spans="1:9" ht="15.75" thickBot="1" x14ac:dyDescent="0.3">
      <c r="A2" s="300" t="s">
        <v>208</v>
      </c>
      <c r="B2" s="301"/>
      <c r="C2" s="301"/>
      <c r="D2" s="301"/>
      <c r="E2" s="301"/>
      <c r="F2" s="301"/>
      <c r="G2" s="301"/>
      <c r="H2" s="302"/>
    </row>
    <row r="3" spans="1:9" ht="57.75" thickBot="1" x14ac:dyDescent="0.3">
      <c r="A3" s="197" t="s">
        <v>209</v>
      </c>
      <c r="B3" s="198" t="s">
        <v>210</v>
      </c>
      <c r="C3" s="198" t="s">
        <v>211</v>
      </c>
      <c r="D3" s="198" t="s">
        <v>212</v>
      </c>
      <c r="E3" s="198" t="s">
        <v>213</v>
      </c>
      <c r="F3" s="198" t="s">
        <v>214</v>
      </c>
      <c r="G3" s="198" t="s">
        <v>215</v>
      </c>
      <c r="H3" s="198" t="s">
        <v>216</v>
      </c>
    </row>
    <row r="4" spans="1:9" ht="15.75" thickBot="1" x14ac:dyDescent="0.3">
      <c r="A4" s="197" t="s">
        <v>217</v>
      </c>
      <c r="B4" s="197" t="s">
        <v>217</v>
      </c>
      <c r="C4" s="197" t="s">
        <v>217</v>
      </c>
      <c r="D4" s="197" t="s">
        <v>217</v>
      </c>
      <c r="E4" s="197" t="s">
        <v>217</v>
      </c>
      <c r="F4" s="197" t="s">
        <v>217</v>
      </c>
      <c r="G4" s="197" t="s">
        <v>217</v>
      </c>
      <c r="H4" s="197" t="s">
        <v>217</v>
      </c>
    </row>
    <row r="5" spans="1:9" x14ac:dyDescent="0.25">
      <c r="A5" s="199"/>
    </row>
    <row r="6" spans="1:9" ht="15.75" thickBot="1" x14ac:dyDescent="0.3">
      <c r="A6" s="196" t="s">
        <v>218</v>
      </c>
    </row>
    <row r="7" spans="1:9" ht="15.75" thickBot="1" x14ac:dyDescent="0.3">
      <c r="A7" s="300" t="s">
        <v>208</v>
      </c>
      <c r="B7" s="301"/>
      <c r="C7" s="301"/>
      <c r="D7" s="301"/>
      <c r="E7" s="301"/>
      <c r="F7" s="301"/>
      <c r="G7" s="301"/>
      <c r="H7" s="301"/>
      <c r="I7" s="303"/>
    </row>
    <row r="8" spans="1:9" ht="57.75" thickBot="1" x14ac:dyDescent="0.3">
      <c r="A8" s="197" t="s">
        <v>219</v>
      </c>
      <c r="B8" s="198" t="s">
        <v>209</v>
      </c>
      <c r="C8" s="198" t="s">
        <v>210</v>
      </c>
      <c r="D8" s="198" t="s">
        <v>211</v>
      </c>
      <c r="E8" s="198" t="s">
        <v>212</v>
      </c>
      <c r="F8" s="198" t="s">
        <v>213</v>
      </c>
      <c r="G8" s="198" t="s">
        <v>214</v>
      </c>
      <c r="H8" s="198" t="s">
        <v>215</v>
      </c>
      <c r="I8" s="198" t="s">
        <v>216</v>
      </c>
    </row>
    <row r="9" spans="1:9" ht="15.75" thickBot="1" x14ac:dyDescent="0.3">
      <c r="A9" s="197" t="s">
        <v>217</v>
      </c>
      <c r="B9" s="197" t="s">
        <v>217</v>
      </c>
      <c r="C9" s="197" t="s">
        <v>217</v>
      </c>
      <c r="D9" s="197" t="s">
        <v>217</v>
      </c>
      <c r="E9" s="197" t="s">
        <v>217</v>
      </c>
      <c r="F9" s="197" t="s">
        <v>217</v>
      </c>
      <c r="G9" s="197" t="s">
        <v>217</v>
      </c>
      <c r="H9" s="197" t="s">
        <v>217</v>
      </c>
      <c r="I9" s="197" t="s">
        <v>217</v>
      </c>
    </row>
    <row r="10" spans="1:9" x14ac:dyDescent="0.25">
      <c r="A10" s="199"/>
    </row>
    <row r="11" spans="1:9" ht="15.75" thickBot="1" x14ac:dyDescent="0.3">
      <c r="A11" s="196" t="s">
        <v>220</v>
      </c>
    </row>
    <row r="12" spans="1:9" ht="15.75" thickBot="1" x14ac:dyDescent="0.3">
      <c r="A12" s="304" t="s">
        <v>221</v>
      </c>
      <c r="B12" s="305"/>
      <c r="C12" s="305"/>
      <c r="D12" s="305"/>
      <c r="E12" s="305"/>
      <c r="F12" s="306"/>
    </row>
    <row r="13" spans="1:9" ht="15.75" thickBot="1" x14ac:dyDescent="0.3">
      <c r="A13" s="307" t="s">
        <v>222</v>
      </c>
      <c r="B13" s="307" t="s">
        <v>219</v>
      </c>
      <c r="C13" s="307" t="s">
        <v>223</v>
      </c>
      <c r="D13" s="309" t="s">
        <v>224</v>
      </c>
      <c r="E13" s="310"/>
      <c r="F13" s="311"/>
    </row>
    <row r="14" spans="1:9" ht="15.75" thickBot="1" x14ac:dyDescent="0.3">
      <c r="A14" s="308"/>
      <c r="B14" s="308"/>
      <c r="C14" s="308"/>
      <c r="D14" s="200" t="s">
        <v>225</v>
      </c>
      <c r="E14" s="200" t="s">
        <v>226</v>
      </c>
      <c r="F14" s="200" t="s">
        <v>227</v>
      </c>
    </row>
    <row r="15" spans="1:9" ht="15.75" thickBot="1" x14ac:dyDescent="0.3">
      <c r="A15" s="201" t="s">
        <v>217</v>
      </c>
      <c r="B15" s="201" t="s">
        <v>217</v>
      </c>
      <c r="C15" s="201" t="s">
        <v>217</v>
      </c>
      <c r="D15" s="201" t="s">
        <v>217</v>
      </c>
      <c r="E15" s="201" t="s">
        <v>217</v>
      </c>
      <c r="F15" s="201" t="s">
        <v>217</v>
      </c>
    </row>
    <row r="16" spans="1:9" x14ac:dyDescent="0.25">
      <c r="A16" s="202" t="s">
        <v>228</v>
      </c>
    </row>
    <row r="17" spans="1:1" x14ac:dyDescent="0.25">
      <c r="A17" s="199"/>
    </row>
    <row r="18" spans="1:1" x14ac:dyDescent="0.25">
      <c r="A18" s="199"/>
    </row>
  </sheetData>
  <mergeCells count="7">
    <mergeCell ref="A2:H2"/>
    <mergeCell ref="A7:I7"/>
    <mergeCell ref="A12:F12"/>
    <mergeCell ref="A13:A14"/>
    <mergeCell ref="B13:B14"/>
    <mergeCell ref="C13:C14"/>
    <mergeCell ref="D13:F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2" sqref="E22"/>
    </sheetView>
  </sheetViews>
  <sheetFormatPr defaultRowHeight="15" x14ac:dyDescent="0.25"/>
  <cols>
    <col min="1" max="1" width="38.7109375" bestFit="1" customWidth="1"/>
    <col min="2" max="2" width="18.5703125" bestFit="1" customWidth="1"/>
    <col min="3" max="3" width="11" bestFit="1" customWidth="1"/>
    <col min="4" max="5" width="14.28515625" bestFit="1" customWidth="1"/>
  </cols>
  <sheetData>
    <row r="1" spans="1:5" x14ac:dyDescent="0.25">
      <c r="A1" s="203" t="s">
        <v>229</v>
      </c>
      <c r="B1" s="204">
        <v>43738</v>
      </c>
    </row>
    <row r="2" spans="1:5" x14ac:dyDescent="0.25">
      <c r="A2" t="s">
        <v>230</v>
      </c>
      <c r="B2" s="205">
        <v>4192145491.3995399</v>
      </c>
      <c r="C2" s="206"/>
      <c r="D2" s="207"/>
      <c r="E2" s="208"/>
    </row>
    <row r="3" spans="1:5" x14ac:dyDescent="0.25">
      <c r="A3" t="s">
        <v>231</v>
      </c>
      <c r="B3" s="205">
        <v>4927487542.1207504</v>
      </c>
      <c r="C3" s="206"/>
      <c r="D3" s="207"/>
      <c r="E3" s="208"/>
    </row>
    <row r="4" spans="1:5" x14ac:dyDescent="0.25">
      <c r="A4" t="s">
        <v>232</v>
      </c>
      <c r="B4" s="205">
        <v>1706078229.8928399</v>
      </c>
      <c r="C4" s="206"/>
      <c r="D4" s="207"/>
      <c r="E4" s="208"/>
    </row>
    <row r="5" spans="1:5" x14ac:dyDescent="0.25">
      <c r="A5" t="s">
        <v>233</v>
      </c>
      <c r="B5" s="205">
        <v>2381241134.9867601</v>
      </c>
      <c r="C5" s="206"/>
      <c r="D5" s="207"/>
      <c r="E5" s="208"/>
    </row>
    <row r="6" spans="1:5" x14ac:dyDescent="0.25">
      <c r="A6" t="s">
        <v>234</v>
      </c>
      <c r="B6" s="205">
        <v>1896175933.0194499</v>
      </c>
      <c r="C6" s="206"/>
      <c r="D6" s="207"/>
      <c r="E6" s="208"/>
    </row>
    <row r="7" spans="1:5" x14ac:dyDescent="0.25">
      <c r="A7" t="s">
        <v>235</v>
      </c>
      <c r="B7" s="205">
        <v>1636826491.70748</v>
      </c>
    </row>
    <row r="8" spans="1:5" x14ac:dyDescent="0.25">
      <c r="A8" t="s">
        <v>236</v>
      </c>
      <c r="B8" s="205">
        <v>1737940120.0432999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1" sqref="H21"/>
    </sheetView>
  </sheetViews>
  <sheetFormatPr defaultRowHeight="15" x14ac:dyDescent="0.25"/>
  <cols>
    <col min="1" max="1" width="37.140625" bestFit="1" customWidth="1"/>
  </cols>
  <sheetData>
    <row r="1" spans="1:1" x14ac:dyDescent="0.25">
      <c r="A1" s="209" t="s">
        <v>237</v>
      </c>
    </row>
    <row r="2" spans="1:1" x14ac:dyDescent="0.25">
      <c r="A2" t="s">
        <v>238</v>
      </c>
    </row>
    <row r="3" spans="1:1" x14ac:dyDescent="0.25">
      <c r="A3" t="s">
        <v>239</v>
      </c>
    </row>
    <row r="5" spans="1:1" x14ac:dyDescent="0.25">
      <c r="A5" s="209" t="s">
        <v>240</v>
      </c>
    </row>
    <row r="6" spans="1:1" x14ac:dyDescent="0.25">
      <c r="A6" t="s">
        <v>238</v>
      </c>
    </row>
    <row r="7" spans="1:1" x14ac:dyDescent="0.25">
      <c r="A7" t="s">
        <v>239</v>
      </c>
    </row>
    <row r="9" spans="1:1" x14ac:dyDescent="0.25">
      <c r="A9" s="209" t="s">
        <v>241</v>
      </c>
    </row>
    <row r="10" spans="1:1" x14ac:dyDescent="0.25">
      <c r="A10" t="s">
        <v>238</v>
      </c>
    </row>
    <row r="11" spans="1:1" x14ac:dyDescent="0.25">
      <c r="A11" t="s">
        <v>239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15"/>
  <sheetViews>
    <sheetView workbookViewId="0">
      <selection activeCell="D35" sqref="D35"/>
    </sheetView>
  </sheetViews>
  <sheetFormatPr defaultRowHeight="15.75" x14ac:dyDescent="0.25"/>
  <cols>
    <col min="1" max="1" width="1" style="210" customWidth="1"/>
    <col min="2" max="2" width="7.5703125" style="210" customWidth="1"/>
    <col min="3" max="3" width="61.28515625" style="210" customWidth="1"/>
    <col min="4" max="4" width="16.42578125" style="210" customWidth="1"/>
    <col min="5" max="5" width="15.7109375" style="216" customWidth="1"/>
    <col min="6" max="6" width="20.140625" style="216" hidden="1" customWidth="1"/>
    <col min="7" max="7" width="16.85546875" style="210" hidden="1" customWidth="1"/>
    <col min="8" max="8" width="15.85546875" style="210" customWidth="1"/>
    <col min="9" max="16384" width="9.140625" style="210"/>
  </cols>
  <sheetData>
    <row r="4" spans="2:8" ht="30.75" customHeight="1" x14ac:dyDescent="0.25">
      <c r="B4" s="315" t="s">
        <v>0</v>
      </c>
      <c r="C4" s="315"/>
      <c r="D4" s="315"/>
      <c r="E4" s="315"/>
      <c r="F4" s="315"/>
      <c r="G4" s="315"/>
      <c r="H4" s="315"/>
    </row>
    <row r="5" spans="2:8" x14ac:dyDescent="0.25">
      <c r="B5" s="316" t="s">
        <v>242</v>
      </c>
      <c r="C5" s="316"/>
      <c r="D5" s="316"/>
      <c r="E5" s="316"/>
      <c r="F5" s="316"/>
      <c r="G5" s="316"/>
      <c r="H5" s="316"/>
    </row>
    <row r="6" spans="2:8" hidden="1" x14ac:dyDescent="0.25">
      <c r="B6" s="211"/>
      <c r="C6" s="211"/>
      <c r="D6" s="211"/>
      <c r="E6" s="211"/>
      <c r="F6" s="211"/>
      <c r="G6" s="211"/>
      <c r="H6" s="211"/>
    </row>
    <row r="7" spans="2:8" s="212" customFormat="1" ht="15.75" hidden="1" customHeight="1" x14ac:dyDescent="0.25">
      <c r="B7" s="312" t="s">
        <v>243</v>
      </c>
      <c r="C7" s="312"/>
      <c r="D7" s="312"/>
      <c r="E7" s="312"/>
      <c r="F7" s="312"/>
      <c r="G7" s="312"/>
      <c r="H7" s="312"/>
    </row>
    <row r="8" spans="2:8" s="212" customFormat="1" hidden="1" x14ac:dyDescent="0.25">
      <c r="B8" s="313" t="s">
        <v>2</v>
      </c>
      <c r="C8" s="314" t="s">
        <v>3</v>
      </c>
      <c r="D8" s="314" t="s">
        <v>5</v>
      </c>
      <c r="E8" s="314" t="s">
        <v>6</v>
      </c>
      <c r="F8" s="213"/>
      <c r="G8" s="214" t="s">
        <v>7</v>
      </c>
      <c r="H8" s="317" t="s">
        <v>8</v>
      </c>
    </row>
    <row r="9" spans="2:8" hidden="1" x14ac:dyDescent="0.25">
      <c r="B9" s="313"/>
      <c r="C9" s="314"/>
      <c r="D9" s="314"/>
      <c r="E9" s="314"/>
      <c r="F9" s="213"/>
      <c r="G9" s="214" t="s">
        <v>244</v>
      </c>
      <c r="H9" s="317"/>
    </row>
    <row r="10" spans="2:8" hidden="1" x14ac:dyDescent="0.25">
      <c r="C10" s="215" t="s">
        <v>245</v>
      </c>
      <c r="G10" s="217"/>
      <c r="H10" s="218"/>
    </row>
    <row r="11" spans="2:8" hidden="1" x14ac:dyDescent="0.25">
      <c r="B11" s="210">
        <v>1</v>
      </c>
      <c r="C11" s="210" t="s">
        <v>246</v>
      </c>
      <c r="D11" s="210" t="s">
        <v>51</v>
      </c>
      <c r="E11" s="216">
        <v>0</v>
      </c>
      <c r="F11" s="216">
        <v>0</v>
      </c>
      <c r="G11" s="219">
        <v>0</v>
      </c>
      <c r="H11" s="219">
        <v>0</v>
      </c>
    </row>
    <row r="12" spans="2:8" hidden="1" x14ac:dyDescent="0.25">
      <c r="G12" s="217"/>
      <c r="H12" s="218"/>
    </row>
    <row r="13" spans="2:8" hidden="1" x14ac:dyDescent="0.25">
      <c r="C13" s="215" t="s">
        <v>247</v>
      </c>
      <c r="G13" s="217"/>
      <c r="H13" s="218"/>
    </row>
    <row r="14" spans="2:8" hidden="1" x14ac:dyDescent="0.25">
      <c r="B14" s="210">
        <v>2</v>
      </c>
      <c r="C14" s="210" t="s">
        <v>33</v>
      </c>
      <c r="D14" s="210" t="s">
        <v>35</v>
      </c>
      <c r="E14" s="216">
        <v>0</v>
      </c>
      <c r="F14" s="216">
        <v>0</v>
      </c>
      <c r="G14" s="217">
        <v>0</v>
      </c>
      <c r="H14" s="218">
        <v>0</v>
      </c>
    </row>
    <row r="15" spans="2:8" hidden="1" x14ac:dyDescent="0.25">
      <c r="B15" s="210">
        <v>3</v>
      </c>
      <c r="C15" s="210" t="s">
        <v>62</v>
      </c>
      <c r="D15" s="210" t="s">
        <v>63</v>
      </c>
      <c r="E15" s="216">
        <v>0</v>
      </c>
      <c r="F15" s="216">
        <v>0</v>
      </c>
      <c r="G15" s="217">
        <v>0</v>
      </c>
      <c r="H15" s="218">
        <v>0</v>
      </c>
    </row>
    <row r="16" spans="2:8" hidden="1" x14ac:dyDescent="0.25">
      <c r="B16" s="210">
        <v>4</v>
      </c>
      <c r="C16" s="210" t="s">
        <v>248</v>
      </c>
      <c r="D16" s="210" t="s">
        <v>60</v>
      </c>
      <c r="E16" s="216">
        <v>0</v>
      </c>
      <c r="F16" s="216">
        <v>0</v>
      </c>
      <c r="G16" s="217">
        <v>0</v>
      </c>
      <c r="H16" s="218">
        <v>0</v>
      </c>
    </row>
    <row r="17" spans="1:8" hidden="1" x14ac:dyDescent="0.25">
      <c r="B17" s="210">
        <v>5</v>
      </c>
      <c r="C17" s="210" t="s">
        <v>29</v>
      </c>
      <c r="D17" s="210" t="s">
        <v>31</v>
      </c>
      <c r="E17" s="216">
        <v>0</v>
      </c>
      <c r="F17" s="216">
        <v>0</v>
      </c>
      <c r="G17" s="217">
        <v>0</v>
      </c>
      <c r="H17" s="218">
        <v>0</v>
      </c>
    </row>
    <row r="18" spans="1:8" hidden="1" x14ac:dyDescent="0.25">
      <c r="B18" s="210">
        <v>6</v>
      </c>
      <c r="C18" s="210" t="s">
        <v>29</v>
      </c>
      <c r="D18" s="210" t="s">
        <v>57</v>
      </c>
      <c r="E18" s="216">
        <v>0</v>
      </c>
      <c r="F18" s="216">
        <v>0</v>
      </c>
      <c r="G18" s="217">
        <v>0</v>
      </c>
      <c r="H18" s="218">
        <v>0</v>
      </c>
    </row>
    <row r="19" spans="1:8" s="212" customFormat="1" hidden="1" x14ac:dyDescent="0.25">
      <c r="A19" s="212" t="s">
        <v>249</v>
      </c>
      <c r="C19" s="220" t="s">
        <v>39</v>
      </c>
      <c r="D19" s="220"/>
      <c r="E19" s="220"/>
      <c r="F19" s="221">
        <v>0</v>
      </c>
      <c r="G19" s="221">
        <v>0</v>
      </c>
      <c r="H19" s="222">
        <v>0</v>
      </c>
    </row>
    <row r="20" spans="1:8" hidden="1" x14ac:dyDescent="0.25">
      <c r="A20" s="210" t="s">
        <v>250</v>
      </c>
      <c r="C20" s="210" t="s">
        <v>251</v>
      </c>
      <c r="D20" s="223"/>
      <c r="F20" s="216">
        <v>0.34999999997671694</v>
      </c>
      <c r="G20" s="217">
        <v>3.4999999997671692E-6</v>
      </c>
      <c r="H20" s="218">
        <v>1</v>
      </c>
    </row>
    <row r="21" spans="1:8" s="212" customFormat="1" hidden="1" x14ac:dyDescent="0.25">
      <c r="C21" s="220" t="s">
        <v>39</v>
      </c>
      <c r="D21" s="220"/>
      <c r="E21" s="220"/>
      <c r="F21" s="221">
        <v>0.34999999997671694</v>
      </c>
      <c r="G21" s="221">
        <v>3.4999999997671692E-6</v>
      </c>
      <c r="H21" s="224">
        <v>1</v>
      </c>
    </row>
    <row r="22" spans="1:8" x14ac:dyDescent="0.25">
      <c r="C22" s="225"/>
    </row>
    <row r="23" spans="1:8" x14ac:dyDescent="0.25">
      <c r="B23" s="312" t="s">
        <v>48</v>
      </c>
      <c r="C23" s="312"/>
      <c r="D23" s="312"/>
      <c r="E23" s="312"/>
      <c r="F23" s="312"/>
      <c r="G23" s="312"/>
      <c r="H23" s="312"/>
    </row>
    <row r="24" spans="1:8" x14ac:dyDescent="0.25">
      <c r="B24" s="313" t="s">
        <v>2</v>
      </c>
      <c r="C24" s="313" t="s">
        <v>3</v>
      </c>
      <c r="D24" s="314" t="s">
        <v>5</v>
      </c>
      <c r="E24" s="313" t="s">
        <v>6</v>
      </c>
      <c r="F24" s="226"/>
      <c r="G24" s="214" t="s">
        <v>7</v>
      </c>
      <c r="H24" s="313" t="s">
        <v>8</v>
      </c>
    </row>
    <row r="25" spans="1:8" x14ac:dyDescent="0.25">
      <c r="B25" s="313"/>
      <c r="C25" s="313"/>
      <c r="D25" s="314"/>
      <c r="E25" s="313"/>
      <c r="F25" s="226"/>
      <c r="G25" s="214" t="s">
        <v>244</v>
      </c>
      <c r="H25" s="313"/>
    </row>
    <row r="26" spans="1:8" x14ac:dyDescent="0.25">
      <c r="C26" s="215" t="s">
        <v>245</v>
      </c>
      <c r="E26" s="210"/>
      <c r="F26" s="210"/>
      <c r="G26" s="217"/>
      <c r="H26" s="218"/>
    </row>
    <row r="27" spans="1:8" x14ac:dyDescent="0.25">
      <c r="G27" s="217"/>
      <c r="H27" s="218"/>
    </row>
    <row r="28" spans="1:8" x14ac:dyDescent="0.25">
      <c r="B28" s="210">
        <v>1</v>
      </c>
      <c r="C28" s="210" t="s">
        <v>252</v>
      </c>
      <c r="D28" s="210" t="s">
        <v>16</v>
      </c>
      <c r="E28" s="216">
        <v>547</v>
      </c>
      <c r="F28" s="216">
        <v>668532910</v>
      </c>
      <c r="G28" s="217">
        <v>6685.3290999999999</v>
      </c>
      <c r="H28" s="218">
        <v>0.15947273567425913</v>
      </c>
    </row>
    <row r="29" spans="1:8" x14ac:dyDescent="0.25">
      <c r="B29" s="210">
        <v>2</v>
      </c>
      <c r="C29" s="210" t="s">
        <v>246</v>
      </c>
      <c r="D29" s="210" t="s">
        <v>51</v>
      </c>
      <c r="E29" s="216">
        <v>200</v>
      </c>
      <c r="F29" s="216">
        <v>253211687</v>
      </c>
      <c r="G29" s="217">
        <v>2532.1168699999998</v>
      </c>
      <c r="H29" s="218">
        <v>6.0401454927004612E-2</v>
      </c>
    </row>
    <row r="30" spans="1:8" x14ac:dyDescent="0.25">
      <c r="B30" s="210">
        <v>3</v>
      </c>
      <c r="C30" s="210" t="s">
        <v>11</v>
      </c>
      <c r="D30" s="210" t="s">
        <v>20</v>
      </c>
      <c r="E30" s="216">
        <v>117143</v>
      </c>
      <c r="F30" s="216">
        <v>103270796.08</v>
      </c>
      <c r="G30" s="217">
        <v>1032.7079607999999</v>
      </c>
      <c r="H30" s="218">
        <v>2.4634354000816733E-2</v>
      </c>
    </row>
    <row r="31" spans="1:8" x14ac:dyDescent="0.25">
      <c r="C31" s="215" t="s">
        <v>247</v>
      </c>
      <c r="G31" s="217"/>
      <c r="H31" s="218"/>
    </row>
    <row r="32" spans="1:8" x14ac:dyDescent="0.25">
      <c r="B32" s="210">
        <v>4</v>
      </c>
      <c r="C32" s="210" t="s">
        <v>53</v>
      </c>
      <c r="D32" s="227" t="s">
        <v>55</v>
      </c>
      <c r="E32" s="216">
        <v>578</v>
      </c>
      <c r="F32" s="216">
        <v>591040631</v>
      </c>
      <c r="G32" s="217">
        <v>5910.4063100000003</v>
      </c>
      <c r="H32" s="218">
        <v>0.14098762366120515</v>
      </c>
    </row>
    <row r="33" spans="1:8" x14ac:dyDescent="0.25">
      <c r="B33" s="210">
        <v>5</v>
      </c>
      <c r="C33" s="210" t="s">
        <v>29</v>
      </c>
      <c r="D33" s="210" t="s">
        <v>57</v>
      </c>
      <c r="E33" s="216">
        <v>580</v>
      </c>
      <c r="F33" s="216">
        <v>580000000</v>
      </c>
      <c r="G33" s="217">
        <v>5800</v>
      </c>
      <c r="H33" s="218">
        <v>0.13835397675646258</v>
      </c>
    </row>
    <row r="34" spans="1:8" x14ac:dyDescent="0.25">
      <c r="B34" s="210">
        <v>6</v>
      </c>
      <c r="C34" s="210" t="s">
        <v>248</v>
      </c>
      <c r="D34" s="210" t="s">
        <v>60</v>
      </c>
      <c r="E34" s="216">
        <v>340</v>
      </c>
      <c r="F34" s="216">
        <v>350141256</v>
      </c>
      <c r="G34" s="217">
        <v>3501.4125600000002</v>
      </c>
      <c r="H34" s="218">
        <v>8.352316412776313E-2</v>
      </c>
    </row>
    <row r="35" spans="1:8" x14ac:dyDescent="0.25">
      <c r="B35" s="210">
        <v>7</v>
      </c>
      <c r="C35" s="210" t="s">
        <v>62</v>
      </c>
      <c r="D35" s="210" t="s">
        <v>63</v>
      </c>
      <c r="E35" s="216">
        <v>266000</v>
      </c>
      <c r="F35" s="216">
        <v>266000000</v>
      </c>
      <c r="G35" s="217">
        <v>2660</v>
      </c>
      <c r="H35" s="218">
        <v>6.3451996236584568E-2</v>
      </c>
    </row>
    <row r="36" spans="1:8" x14ac:dyDescent="0.25">
      <c r="B36" s="210">
        <v>8</v>
      </c>
      <c r="C36" s="210" t="s">
        <v>62</v>
      </c>
      <c r="D36" s="210" t="s">
        <v>65</v>
      </c>
      <c r="E36" s="216">
        <v>245000</v>
      </c>
      <c r="F36" s="216">
        <v>245000000</v>
      </c>
      <c r="G36" s="217">
        <v>2450</v>
      </c>
      <c r="H36" s="218">
        <v>5.8442628112643676E-2</v>
      </c>
    </row>
    <row r="37" spans="1:8" x14ac:dyDescent="0.25">
      <c r="B37" s="210">
        <v>9</v>
      </c>
      <c r="C37" s="210" t="s">
        <v>67</v>
      </c>
      <c r="D37" s="210" t="s">
        <v>68</v>
      </c>
      <c r="E37" s="216">
        <v>150</v>
      </c>
      <c r="F37" s="216">
        <v>159028851</v>
      </c>
      <c r="G37" s="217">
        <v>1590.2885100000001</v>
      </c>
      <c r="H37" s="218">
        <v>3.7934955094587851E-2</v>
      </c>
    </row>
    <row r="38" spans="1:8" x14ac:dyDescent="0.25">
      <c r="A38" s="212"/>
      <c r="B38" s="210">
        <v>10</v>
      </c>
      <c r="C38" s="210" t="s">
        <v>33</v>
      </c>
      <c r="D38" s="210" t="s">
        <v>35</v>
      </c>
      <c r="E38" s="216">
        <v>113</v>
      </c>
      <c r="F38" s="216">
        <v>84750000</v>
      </c>
      <c r="G38" s="217">
        <v>847.5</v>
      </c>
      <c r="H38" s="218">
        <v>2.0216378500190008E-2</v>
      </c>
    </row>
    <row r="39" spans="1:8" x14ac:dyDescent="0.25">
      <c r="A39" s="212" t="s">
        <v>249</v>
      </c>
      <c r="B39" s="210">
        <v>11</v>
      </c>
      <c r="C39" s="210" t="s">
        <v>29</v>
      </c>
      <c r="D39" s="210" t="s">
        <v>32</v>
      </c>
      <c r="E39" s="216">
        <v>35</v>
      </c>
      <c r="F39" s="216">
        <v>35000000</v>
      </c>
      <c r="G39" s="217">
        <v>350</v>
      </c>
      <c r="H39" s="218">
        <v>8.3489468732348103E-3</v>
      </c>
    </row>
    <row r="40" spans="1:8" x14ac:dyDescent="0.25">
      <c r="A40" s="210" t="s">
        <v>250</v>
      </c>
      <c r="B40" s="210">
        <v>12</v>
      </c>
      <c r="C40" s="210" t="s">
        <v>69</v>
      </c>
      <c r="D40" s="210" t="s">
        <v>70</v>
      </c>
      <c r="E40" s="216">
        <v>27816</v>
      </c>
      <c r="F40" s="216">
        <v>28056056</v>
      </c>
      <c r="G40" s="217">
        <v>280.56056000000001</v>
      </c>
      <c r="H40" s="218">
        <v>6.692529171900022E-3</v>
      </c>
    </row>
    <row r="41" spans="1:8" x14ac:dyDescent="0.25">
      <c r="B41" s="210">
        <v>13</v>
      </c>
      <c r="C41" s="210" t="s">
        <v>29</v>
      </c>
      <c r="D41" s="210" t="s">
        <v>71</v>
      </c>
      <c r="E41" s="216">
        <v>25</v>
      </c>
      <c r="F41" s="216">
        <v>25000000</v>
      </c>
      <c r="G41" s="217">
        <v>250</v>
      </c>
      <c r="H41" s="218">
        <v>5.9635334808820079E-3</v>
      </c>
    </row>
    <row r="42" spans="1:8" x14ac:dyDescent="0.25">
      <c r="B42" s="210">
        <v>14</v>
      </c>
      <c r="C42" s="210" t="s">
        <v>67</v>
      </c>
      <c r="D42" s="210" t="s">
        <v>72</v>
      </c>
      <c r="E42" s="216">
        <v>20</v>
      </c>
      <c r="F42" s="216">
        <v>21171973</v>
      </c>
      <c r="G42" s="217">
        <v>211.71973</v>
      </c>
      <c r="H42" s="218">
        <v>5.050390793673195E-3</v>
      </c>
    </row>
    <row r="43" spans="1:8" x14ac:dyDescent="0.25">
      <c r="B43" s="210">
        <v>15</v>
      </c>
      <c r="C43" s="210" t="s">
        <v>253</v>
      </c>
      <c r="D43" s="210" t="s">
        <v>73</v>
      </c>
      <c r="E43" s="216">
        <v>20</v>
      </c>
      <c r="F43" s="216">
        <v>19987397</v>
      </c>
      <c r="G43" s="217">
        <v>199.87397000000001</v>
      </c>
      <c r="H43" s="218">
        <v>4.7678204482072247E-3</v>
      </c>
    </row>
    <row r="44" spans="1:8" x14ac:dyDescent="0.25">
      <c r="B44" s="210">
        <v>16</v>
      </c>
      <c r="C44" s="210" t="s">
        <v>29</v>
      </c>
      <c r="D44" s="210" t="s">
        <v>31</v>
      </c>
      <c r="E44" s="216">
        <v>16</v>
      </c>
      <c r="F44" s="216">
        <v>16000000</v>
      </c>
      <c r="G44" s="217">
        <v>160</v>
      </c>
      <c r="H44" s="218">
        <v>3.8166614277644851E-3</v>
      </c>
    </row>
    <row r="45" spans="1:8" x14ac:dyDescent="0.25">
      <c r="C45" s="220" t="s">
        <v>39</v>
      </c>
      <c r="D45" s="220"/>
      <c r="E45" s="220"/>
      <c r="F45" s="221">
        <v>3446191557.0799999</v>
      </c>
      <c r="G45" s="221">
        <v>34461.915570799996</v>
      </c>
      <c r="H45" s="222">
        <v>0.82205914928717916</v>
      </c>
    </row>
    <row r="46" spans="1:8" x14ac:dyDescent="0.25">
      <c r="C46" s="210" t="s">
        <v>254</v>
      </c>
      <c r="D46" s="223"/>
      <c r="E46" s="223"/>
      <c r="F46" s="216">
        <v>745953935.21000004</v>
      </c>
      <c r="G46" s="217">
        <v>7459.5393521000005</v>
      </c>
      <c r="H46" s="218">
        <v>0.17794085071282092</v>
      </c>
    </row>
    <row r="47" spans="1:8" x14ac:dyDescent="0.25">
      <c r="B47" s="212"/>
      <c r="C47" s="220" t="s">
        <v>39</v>
      </c>
      <c r="D47" s="220"/>
      <c r="E47" s="220"/>
      <c r="F47" s="228">
        <v>4192145492.29</v>
      </c>
      <c r="G47" s="221">
        <v>41921.454922899997</v>
      </c>
      <c r="H47" s="229">
        <v>1</v>
      </c>
    </row>
    <row r="49" spans="2:8" x14ac:dyDescent="0.25">
      <c r="B49" s="312" t="s">
        <v>78</v>
      </c>
      <c r="C49" s="312"/>
      <c r="D49" s="312"/>
      <c r="E49" s="312"/>
      <c r="F49" s="312"/>
      <c r="G49" s="312"/>
      <c r="H49" s="312"/>
    </row>
    <row r="50" spans="2:8" x14ac:dyDescent="0.25">
      <c r="B50" s="313" t="s">
        <v>2</v>
      </c>
      <c r="C50" s="313" t="s">
        <v>3</v>
      </c>
      <c r="D50" s="314" t="s">
        <v>5</v>
      </c>
      <c r="E50" s="313" t="s">
        <v>6</v>
      </c>
      <c r="F50" s="226"/>
      <c r="G50" s="214" t="s">
        <v>7</v>
      </c>
      <c r="H50" s="313" t="s">
        <v>8</v>
      </c>
    </row>
    <row r="51" spans="2:8" x14ac:dyDescent="0.25">
      <c r="B51" s="313"/>
      <c r="C51" s="313"/>
      <c r="D51" s="314"/>
      <c r="E51" s="313"/>
      <c r="F51" s="226"/>
      <c r="G51" s="214" t="s">
        <v>244</v>
      </c>
      <c r="H51" s="313"/>
    </row>
    <row r="52" spans="2:8" x14ac:dyDescent="0.25">
      <c r="B52" s="212"/>
      <c r="C52" s="215" t="s">
        <v>245</v>
      </c>
      <c r="D52" s="212"/>
      <c r="E52" s="212"/>
      <c r="F52" s="212"/>
      <c r="G52" s="230"/>
      <c r="H52" s="231"/>
    </row>
    <row r="53" spans="2:8" x14ac:dyDescent="0.25">
      <c r="B53" s="210">
        <v>1</v>
      </c>
      <c r="C53" s="210" t="s">
        <v>252</v>
      </c>
      <c r="D53" s="210" t="s">
        <v>16</v>
      </c>
      <c r="E53" s="232">
        <v>619</v>
      </c>
      <c r="F53" s="232">
        <v>756529929</v>
      </c>
      <c r="G53" s="217">
        <v>7565.2992899999999</v>
      </c>
      <c r="H53" s="218">
        <v>0.15353259087977483</v>
      </c>
    </row>
    <row r="54" spans="2:8" x14ac:dyDescent="0.25">
      <c r="B54" s="210">
        <v>2</v>
      </c>
      <c r="C54" s="210" t="s">
        <v>11</v>
      </c>
      <c r="D54" s="210" t="s">
        <v>13</v>
      </c>
      <c r="E54" s="232">
        <v>458496</v>
      </c>
      <c r="F54" s="232">
        <v>458496001</v>
      </c>
      <c r="G54" s="217">
        <v>4584.9600099999998</v>
      </c>
      <c r="H54" s="218">
        <v>9.304863726223557E-2</v>
      </c>
    </row>
    <row r="55" spans="2:8" x14ac:dyDescent="0.25">
      <c r="B55" s="210">
        <v>3</v>
      </c>
      <c r="C55" s="210" t="s">
        <v>246</v>
      </c>
      <c r="D55" s="210" t="s">
        <v>19</v>
      </c>
      <c r="E55" s="232">
        <v>299</v>
      </c>
      <c r="F55" s="232">
        <v>378551472</v>
      </c>
      <c r="G55" s="217">
        <v>3785.5147200000001</v>
      </c>
      <c r="H55" s="218">
        <v>7.6824440183532433E-2</v>
      </c>
    </row>
    <row r="56" spans="2:8" x14ac:dyDescent="0.25">
      <c r="C56" s="215" t="s">
        <v>247</v>
      </c>
      <c r="E56" s="232"/>
      <c r="F56" s="232"/>
      <c r="G56" s="217"/>
      <c r="H56" s="218"/>
    </row>
    <row r="57" spans="2:8" x14ac:dyDescent="0.25">
      <c r="B57" s="210">
        <v>4</v>
      </c>
      <c r="C57" s="210" t="s">
        <v>25</v>
      </c>
      <c r="D57" s="210" t="s">
        <v>79</v>
      </c>
      <c r="E57" s="232">
        <v>650</v>
      </c>
      <c r="F57" s="232">
        <v>629999999.98000002</v>
      </c>
      <c r="G57" s="217">
        <v>6299.9999998000003</v>
      </c>
      <c r="H57" s="218">
        <v>0.12785420449795251</v>
      </c>
    </row>
    <row r="58" spans="2:8" x14ac:dyDescent="0.25">
      <c r="B58" s="210">
        <v>5</v>
      </c>
      <c r="C58" s="210" t="s">
        <v>67</v>
      </c>
      <c r="D58" s="210" t="s">
        <v>68</v>
      </c>
      <c r="E58" s="232">
        <v>552</v>
      </c>
      <c r="F58" s="232">
        <v>585226173</v>
      </c>
      <c r="G58" s="217">
        <v>5852.2617300000002</v>
      </c>
      <c r="H58" s="218">
        <v>0.11876766159154205</v>
      </c>
    </row>
    <row r="59" spans="2:8" x14ac:dyDescent="0.25">
      <c r="B59" s="210">
        <v>6</v>
      </c>
      <c r="C59" s="210" t="s">
        <v>53</v>
      </c>
      <c r="D59" s="227" t="s">
        <v>55</v>
      </c>
      <c r="E59" s="232">
        <v>380</v>
      </c>
      <c r="F59" s="232">
        <v>388573425</v>
      </c>
      <c r="G59" s="217">
        <v>3885.73425</v>
      </c>
      <c r="H59" s="218">
        <v>7.8858327212693619E-2</v>
      </c>
    </row>
    <row r="60" spans="2:8" x14ac:dyDescent="0.25">
      <c r="B60" s="210">
        <v>7</v>
      </c>
      <c r="C60" s="210" t="s">
        <v>248</v>
      </c>
      <c r="D60" s="210" t="s">
        <v>60</v>
      </c>
      <c r="E60" s="232">
        <v>286</v>
      </c>
      <c r="F60" s="232">
        <v>294530585</v>
      </c>
      <c r="G60" s="217">
        <v>2945.3058500000002</v>
      </c>
      <c r="H60" s="218">
        <v>5.9772974042360393E-2</v>
      </c>
    </row>
    <row r="61" spans="2:8" x14ac:dyDescent="0.25">
      <c r="B61" s="210">
        <v>8</v>
      </c>
      <c r="C61" s="210" t="s">
        <v>29</v>
      </c>
      <c r="D61" s="210" t="s">
        <v>57</v>
      </c>
      <c r="E61" s="232">
        <v>261</v>
      </c>
      <c r="F61" s="232">
        <v>261000000</v>
      </c>
      <c r="G61" s="217">
        <v>2610</v>
      </c>
      <c r="H61" s="218">
        <v>5.2968170436547571E-2</v>
      </c>
    </row>
    <row r="62" spans="2:8" x14ac:dyDescent="0.25">
      <c r="B62" s="210">
        <v>9</v>
      </c>
      <c r="C62" s="210" t="s">
        <v>33</v>
      </c>
      <c r="D62" s="210" t="s">
        <v>35</v>
      </c>
      <c r="E62" s="232">
        <v>173</v>
      </c>
      <c r="F62" s="232">
        <v>129750000</v>
      </c>
      <c r="G62" s="217">
        <v>1297.5</v>
      </c>
      <c r="H62" s="218">
        <v>2.6331877831961868E-2</v>
      </c>
    </row>
    <row r="63" spans="2:8" x14ac:dyDescent="0.25">
      <c r="B63" s="210">
        <v>10</v>
      </c>
      <c r="C63" s="210" t="s">
        <v>253</v>
      </c>
      <c r="D63" s="210" t="s">
        <v>80</v>
      </c>
      <c r="E63" s="232">
        <v>120</v>
      </c>
      <c r="F63" s="232">
        <v>119924384</v>
      </c>
      <c r="G63" s="217">
        <v>1199.2438400000001</v>
      </c>
      <c r="H63" s="218">
        <v>2.4337836058275782E-2</v>
      </c>
    </row>
    <row r="64" spans="2:8" x14ac:dyDescent="0.25">
      <c r="B64" s="210">
        <v>11</v>
      </c>
      <c r="C64" s="210" t="s">
        <v>67</v>
      </c>
      <c r="D64" s="210" t="s">
        <v>72</v>
      </c>
      <c r="E64" s="232">
        <v>85</v>
      </c>
      <c r="F64" s="232">
        <v>88565587</v>
      </c>
      <c r="G64" s="217">
        <v>885.65587000000005</v>
      </c>
      <c r="H64" s="218">
        <v>1.7973782019267748E-2</v>
      </c>
    </row>
    <row r="65" spans="1:8" x14ac:dyDescent="0.25">
      <c r="B65" s="210">
        <v>12</v>
      </c>
      <c r="C65" s="210" t="s">
        <v>62</v>
      </c>
      <c r="D65" s="210" t="s">
        <v>63</v>
      </c>
      <c r="E65" s="232">
        <v>61000</v>
      </c>
      <c r="F65" s="232">
        <v>61000000</v>
      </c>
      <c r="G65" s="217">
        <v>610</v>
      </c>
      <c r="H65" s="218">
        <v>1.2379534086702688E-2</v>
      </c>
    </row>
    <row r="66" spans="1:8" x14ac:dyDescent="0.25">
      <c r="B66" s="210">
        <v>13</v>
      </c>
      <c r="C66" s="210" t="s">
        <v>29</v>
      </c>
      <c r="D66" s="210" t="s">
        <v>31</v>
      </c>
      <c r="E66" s="232">
        <v>47</v>
      </c>
      <c r="F66" s="232">
        <v>47000000</v>
      </c>
      <c r="G66" s="217">
        <v>470</v>
      </c>
      <c r="H66" s="218">
        <v>9.5383295422135465E-3</v>
      </c>
    </row>
    <row r="67" spans="1:8" x14ac:dyDescent="0.25">
      <c r="B67" s="210">
        <v>14</v>
      </c>
      <c r="C67" s="210" t="s">
        <v>29</v>
      </c>
      <c r="D67" s="210" t="s">
        <v>32</v>
      </c>
      <c r="E67" s="232">
        <v>40</v>
      </c>
      <c r="F67" s="232">
        <v>40000000</v>
      </c>
      <c r="G67" s="217">
        <v>400</v>
      </c>
      <c r="H67" s="218">
        <v>8.1177272699689759E-3</v>
      </c>
    </row>
    <row r="68" spans="1:8" x14ac:dyDescent="0.25">
      <c r="B68" s="210">
        <v>15</v>
      </c>
      <c r="C68" s="210" t="s">
        <v>69</v>
      </c>
      <c r="D68" s="210" t="s">
        <v>70</v>
      </c>
      <c r="E68" s="232">
        <v>10061</v>
      </c>
      <c r="F68" s="232">
        <v>10147828</v>
      </c>
      <c r="G68" s="217">
        <v>101.47828</v>
      </c>
      <c r="H68" s="218">
        <v>2.0594325021638681E-3</v>
      </c>
    </row>
    <row r="69" spans="1:8" x14ac:dyDescent="0.25">
      <c r="A69" s="212" t="s">
        <v>249</v>
      </c>
      <c r="B69" s="212"/>
      <c r="C69" s="220" t="s">
        <v>39</v>
      </c>
      <c r="D69" s="220"/>
      <c r="E69" s="220"/>
      <c r="F69" s="221">
        <v>4249295383.98</v>
      </c>
      <c r="G69" s="221">
        <v>42492.953839800008</v>
      </c>
      <c r="H69" s="222">
        <v>0.86236552541719336</v>
      </c>
    </row>
    <row r="70" spans="1:8" x14ac:dyDescent="0.25">
      <c r="A70" s="210" t="s">
        <v>250</v>
      </c>
      <c r="B70" s="212"/>
      <c r="C70" s="210" t="s">
        <v>254</v>
      </c>
      <c r="D70" s="212"/>
      <c r="E70" s="212"/>
      <c r="F70" s="216">
        <v>678192158.99000001</v>
      </c>
      <c r="G70" s="233">
        <v>6781.9215899000001</v>
      </c>
      <c r="H70" s="218">
        <v>0.13763447458280648</v>
      </c>
    </row>
    <row r="71" spans="1:8" x14ac:dyDescent="0.25">
      <c r="B71" s="212"/>
      <c r="C71" s="220" t="s">
        <v>39</v>
      </c>
      <c r="D71" s="220"/>
      <c r="E71" s="220"/>
      <c r="F71" s="228">
        <v>4927487542.9700003</v>
      </c>
      <c r="G71" s="221">
        <v>49274.875429700005</v>
      </c>
      <c r="H71" s="222">
        <v>0.99999999999999978</v>
      </c>
    </row>
    <row r="73" spans="1:8" x14ac:dyDescent="0.25">
      <c r="B73" s="312" t="s">
        <v>96</v>
      </c>
      <c r="C73" s="312"/>
      <c r="D73" s="312"/>
      <c r="E73" s="312"/>
      <c r="F73" s="312"/>
      <c r="G73" s="312"/>
      <c r="H73" s="312"/>
    </row>
    <row r="74" spans="1:8" x14ac:dyDescent="0.25">
      <c r="B74" s="313" t="s">
        <v>2</v>
      </c>
      <c r="C74" s="313" t="s">
        <v>3</v>
      </c>
      <c r="D74" s="314" t="s">
        <v>5</v>
      </c>
      <c r="E74" s="313" t="s">
        <v>6</v>
      </c>
      <c r="F74" s="226"/>
      <c r="G74" s="214" t="s">
        <v>7</v>
      </c>
      <c r="H74" s="313" t="s">
        <v>8</v>
      </c>
    </row>
    <row r="75" spans="1:8" x14ac:dyDescent="0.25">
      <c r="B75" s="313"/>
      <c r="C75" s="313"/>
      <c r="D75" s="314"/>
      <c r="E75" s="313"/>
      <c r="F75" s="226"/>
      <c r="G75" s="214" t="s">
        <v>244</v>
      </c>
      <c r="H75" s="313"/>
    </row>
    <row r="76" spans="1:8" x14ac:dyDescent="0.25">
      <c r="B76" s="212"/>
      <c r="C76" s="215" t="s">
        <v>245</v>
      </c>
      <c r="D76" s="212"/>
      <c r="E76" s="212"/>
      <c r="F76" s="212"/>
      <c r="G76" s="230"/>
      <c r="H76" s="231"/>
    </row>
    <row r="77" spans="1:8" x14ac:dyDescent="0.25">
      <c r="B77" s="210">
        <v>1</v>
      </c>
      <c r="C77" s="210" t="s">
        <v>252</v>
      </c>
      <c r="D77" s="210" t="s">
        <v>16</v>
      </c>
      <c r="E77" s="232">
        <v>230</v>
      </c>
      <c r="F77" s="232">
        <v>281101589</v>
      </c>
      <c r="G77" s="217">
        <v>2811.0158900000001</v>
      </c>
      <c r="H77" s="218">
        <v>0.17173572772069678</v>
      </c>
    </row>
    <row r="78" spans="1:8" x14ac:dyDescent="0.25">
      <c r="B78" s="210">
        <v>2</v>
      </c>
      <c r="C78" s="210" t="s">
        <v>11</v>
      </c>
      <c r="D78" s="210" t="s">
        <v>20</v>
      </c>
      <c r="E78" s="232">
        <v>150000</v>
      </c>
      <c r="F78" s="232">
        <v>132236838</v>
      </c>
      <c r="G78" s="217">
        <v>1322.3683799999999</v>
      </c>
      <c r="H78" s="218">
        <v>8.0788549386015346E-2</v>
      </c>
    </row>
    <row r="79" spans="1:8" x14ac:dyDescent="0.25">
      <c r="B79" s="210">
        <v>3</v>
      </c>
      <c r="C79" s="210" t="s">
        <v>246</v>
      </c>
      <c r="D79" s="210" t="s">
        <v>19</v>
      </c>
      <c r="E79" s="232">
        <v>77</v>
      </c>
      <c r="F79" s="232">
        <v>97486499</v>
      </c>
      <c r="G79" s="217">
        <v>974.86499000000003</v>
      </c>
      <c r="H79" s="218">
        <v>5.9558236252830216E-2</v>
      </c>
    </row>
    <row r="80" spans="1:8" x14ac:dyDescent="0.25">
      <c r="C80" s="215" t="s">
        <v>247</v>
      </c>
      <c r="E80" s="232"/>
      <c r="F80" s="232"/>
      <c r="G80" s="217"/>
      <c r="H80" s="218"/>
    </row>
    <row r="81" spans="1:8" x14ac:dyDescent="0.25">
      <c r="E81" s="232"/>
      <c r="F81" s="232"/>
      <c r="G81" s="217"/>
      <c r="H81" s="218"/>
    </row>
    <row r="82" spans="1:8" x14ac:dyDescent="0.25">
      <c r="B82" s="210">
        <v>4</v>
      </c>
      <c r="C82" s="210" t="s">
        <v>67</v>
      </c>
      <c r="D82" s="210" t="s">
        <v>68</v>
      </c>
      <c r="E82" s="232">
        <v>146</v>
      </c>
      <c r="F82" s="232">
        <v>154788082</v>
      </c>
      <c r="G82" s="217">
        <v>1547.8808200000001</v>
      </c>
      <c r="H82" s="218">
        <v>9.4565968123221419E-2</v>
      </c>
    </row>
    <row r="83" spans="1:8" x14ac:dyDescent="0.25">
      <c r="B83" s="210">
        <v>5</v>
      </c>
      <c r="C83" s="210" t="s">
        <v>33</v>
      </c>
      <c r="D83" s="210" t="s">
        <v>35</v>
      </c>
      <c r="E83" s="232">
        <v>165</v>
      </c>
      <c r="F83" s="232">
        <v>123750000</v>
      </c>
      <c r="G83" s="217">
        <v>1237.5</v>
      </c>
      <c r="H83" s="218">
        <v>7.5603614981472861E-2</v>
      </c>
    </row>
    <row r="84" spans="1:8" x14ac:dyDescent="0.25">
      <c r="B84" s="210">
        <v>6</v>
      </c>
      <c r="C84" s="210" t="s">
        <v>253</v>
      </c>
      <c r="D84" s="210" t="s">
        <v>88</v>
      </c>
      <c r="E84" s="232">
        <v>180</v>
      </c>
      <c r="F84" s="232">
        <v>116152567.40000001</v>
      </c>
      <c r="G84" s="217">
        <v>1161.525674</v>
      </c>
      <c r="H84" s="218">
        <v>7.0962052402579204E-2</v>
      </c>
    </row>
    <row r="85" spans="1:8" x14ac:dyDescent="0.25">
      <c r="B85" s="210">
        <v>7</v>
      </c>
      <c r="C85" s="210" t="s">
        <v>253</v>
      </c>
      <c r="D85" s="210" t="s">
        <v>73</v>
      </c>
      <c r="E85" s="232">
        <v>100</v>
      </c>
      <c r="F85" s="232">
        <v>99936987</v>
      </c>
      <c r="G85" s="217">
        <v>999.36986999999999</v>
      </c>
      <c r="H85" s="218">
        <v>6.1055333232779459E-2</v>
      </c>
    </row>
    <row r="86" spans="1:8" x14ac:dyDescent="0.25">
      <c r="B86" s="210">
        <v>8</v>
      </c>
      <c r="C86" s="210" t="s">
        <v>29</v>
      </c>
      <c r="D86" s="210" t="s">
        <v>71</v>
      </c>
      <c r="E86" s="232">
        <v>98</v>
      </c>
      <c r="F86" s="232">
        <v>98000000</v>
      </c>
      <c r="G86" s="217">
        <v>980</v>
      </c>
      <c r="H86" s="218">
        <v>5.9871953682297696E-2</v>
      </c>
    </row>
    <row r="87" spans="1:8" x14ac:dyDescent="0.25">
      <c r="B87" s="210">
        <v>9</v>
      </c>
      <c r="C87" s="210" t="s">
        <v>29</v>
      </c>
      <c r="D87" s="210" t="s">
        <v>31</v>
      </c>
      <c r="E87" s="232">
        <v>43</v>
      </c>
      <c r="F87" s="232">
        <v>43000000</v>
      </c>
      <c r="G87" s="217">
        <v>430</v>
      </c>
      <c r="H87" s="218">
        <v>2.6270347023865315E-2</v>
      </c>
    </row>
    <row r="88" spans="1:8" x14ac:dyDescent="0.25">
      <c r="B88" s="210">
        <v>10</v>
      </c>
      <c r="C88" s="210" t="s">
        <v>29</v>
      </c>
      <c r="D88" s="210" t="s">
        <v>97</v>
      </c>
      <c r="E88" s="232">
        <v>125</v>
      </c>
      <c r="F88" s="232">
        <v>25000000</v>
      </c>
      <c r="G88" s="217">
        <v>250</v>
      </c>
      <c r="H88" s="218">
        <v>1.5273457572014719E-2</v>
      </c>
    </row>
    <row r="89" spans="1:8" x14ac:dyDescent="0.25">
      <c r="B89" s="210">
        <v>11</v>
      </c>
      <c r="C89" s="210" t="s">
        <v>36</v>
      </c>
      <c r="D89" s="210" t="s">
        <v>38</v>
      </c>
      <c r="E89" s="232">
        <v>100</v>
      </c>
      <c r="F89" s="232">
        <v>9434966</v>
      </c>
      <c r="G89" s="217">
        <v>94.34966</v>
      </c>
      <c r="H89" s="218">
        <v>5.7641821157760568E-3</v>
      </c>
    </row>
    <row r="90" spans="1:8" x14ac:dyDescent="0.25">
      <c r="B90" s="210">
        <v>12</v>
      </c>
      <c r="C90" s="210" t="s">
        <v>29</v>
      </c>
      <c r="D90" s="210" t="s">
        <v>32</v>
      </c>
      <c r="E90" s="232">
        <v>8</v>
      </c>
      <c r="F90" s="232">
        <v>8000000</v>
      </c>
      <c r="G90" s="217">
        <v>80</v>
      </c>
      <c r="H90" s="218">
        <v>4.8875064230447102E-3</v>
      </c>
    </row>
    <row r="91" spans="1:8" x14ac:dyDescent="0.25">
      <c r="B91" s="210">
        <v>13</v>
      </c>
      <c r="C91" s="210" t="s">
        <v>84</v>
      </c>
      <c r="D91" s="210" t="s">
        <v>87</v>
      </c>
      <c r="E91" s="232">
        <v>5</v>
      </c>
      <c r="F91" s="232">
        <v>4000000</v>
      </c>
      <c r="G91" s="217">
        <v>40</v>
      </c>
      <c r="H91" s="218">
        <v>2.4437532115223551E-3</v>
      </c>
    </row>
    <row r="92" spans="1:8" x14ac:dyDescent="0.25">
      <c r="B92" s="210">
        <v>14</v>
      </c>
      <c r="C92" s="210" t="s">
        <v>29</v>
      </c>
      <c r="D92" s="210" t="s">
        <v>57</v>
      </c>
      <c r="E92" s="232">
        <v>4</v>
      </c>
      <c r="F92" s="232">
        <v>4000000</v>
      </c>
      <c r="G92" s="217">
        <v>40</v>
      </c>
      <c r="H92" s="218">
        <v>2.4437532115223551E-3</v>
      </c>
    </row>
    <row r="93" spans="1:8" x14ac:dyDescent="0.25">
      <c r="A93" s="212" t="s">
        <v>249</v>
      </c>
      <c r="B93" s="212"/>
      <c r="C93" s="220" t="s">
        <v>39</v>
      </c>
      <c r="D93" s="220"/>
      <c r="E93" s="220"/>
      <c r="F93" s="221">
        <v>1196887528.4000001</v>
      </c>
      <c r="G93" s="221">
        <v>11968.875284000002</v>
      </c>
      <c r="H93" s="222">
        <v>0.73122443533963843</v>
      </c>
    </row>
    <row r="94" spans="1:8" x14ac:dyDescent="0.25">
      <c r="A94" s="210" t="s">
        <v>250</v>
      </c>
      <c r="B94" s="212"/>
      <c r="C94" s="210" t="s">
        <v>254</v>
      </c>
      <c r="D94" s="212"/>
      <c r="E94" s="212"/>
      <c r="F94" s="233">
        <v>439938965.02000004</v>
      </c>
      <c r="G94" s="233">
        <v>4399.3896502000007</v>
      </c>
      <c r="H94" s="218">
        <v>0.26877556466036157</v>
      </c>
    </row>
    <row r="95" spans="1:8" x14ac:dyDescent="0.25">
      <c r="B95" s="212"/>
      <c r="C95" s="220" t="s">
        <v>39</v>
      </c>
      <c r="D95" s="220"/>
      <c r="E95" s="220"/>
      <c r="F95" s="228">
        <v>1636826493.4200001</v>
      </c>
      <c r="G95" s="221">
        <v>16368.2649342</v>
      </c>
      <c r="H95" s="222">
        <v>1</v>
      </c>
    </row>
    <row r="97" spans="2:8" x14ac:dyDescent="0.25">
      <c r="B97" s="312" t="s">
        <v>1</v>
      </c>
      <c r="C97" s="312"/>
      <c r="D97" s="312"/>
      <c r="E97" s="312"/>
      <c r="F97" s="312"/>
      <c r="G97" s="312"/>
      <c r="H97" s="312"/>
    </row>
    <row r="98" spans="2:8" x14ac:dyDescent="0.25">
      <c r="B98" s="313" t="s">
        <v>2</v>
      </c>
      <c r="C98" s="313" t="s">
        <v>3</v>
      </c>
      <c r="D98" s="314" t="s">
        <v>5</v>
      </c>
      <c r="E98" s="313" t="s">
        <v>6</v>
      </c>
      <c r="F98" s="226"/>
      <c r="G98" s="214" t="s">
        <v>7</v>
      </c>
      <c r="H98" s="313" t="s">
        <v>8</v>
      </c>
    </row>
    <row r="99" spans="2:8" x14ac:dyDescent="0.25">
      <c r="B99" s="313"/>
      <c r="C99" s="313"/>
      <c r="D99" s="314"/>
      <c r="E99" s="313"/>
      <c r="F99" s="226"/>
      <c r="G99" s="214" t="s">
        <v>244</v>
      </c>
      <c r="H99" s="313"/>
    </row>
    <row r="100" spans="2:8" x14ac:dyDescent="0.25">
      <c r="B100" s="212"/>
      <c r="C100" s="215" t="s">
        <v>245</v>
      </c>
      <c r="D100" s="212"/>
      <c r="E100" s="212"/>
      <c r="F100" s="212"/>
      <c r="G100" s="230"/>
      <c r="H100" s="231"/>
    </row>
    <row r="101" spans="2:8" x14ac:dyDescent="0.25">
      <c r="B101" s="210">
        <v>1</v>
      </c>
      <c r="C101" s="210" t="s">
        <v>11</v>
      </c>
      <c r="D101" s="210" t="s">
        <v>13</v>
      </c>
      <c r="E101" s="232">
        <v>340000</v>
      </c>
      <c r="F101" s="232">
        <v>340000000</v>
      </c>
      <c r="G101" s="217">
        <v>3400</v>
      </c>
      <c r="H101" s="218">
        <v>0.19563389793139255</v>
      </c>
    </row>
    <row r="102" spans="2:8" x14ac:dyDescent="0.25">
      <c r="B102" s="210">
        <v>2</v>
      </c>
      <c r="C102" s="210" t="s">
        <v>252</v>
      </c>
      <c r="D102" s="210" t="s">
        <v>16</v>
      </c>
      <c r="E102" s="232">
        <v>215</v>
      </c>
      <c r="F102" s="232">
        <v>262768877</v>
      </c>
      <c r="G102" s="217">
        <v>2627.6887700000002</v>
      </c>
      <c r="H102" s="218">
        <v>0.15119558724283721</v>
      </c>
    </row>
    <row r="103" spans="2:8" x14ac:dyDescent="0.25">
      <c r="B103" s="210">
        <v>3</v>
      </c>
      <c r="C103" s="210" t="s">
        <v>246</v>
      </c>
      <c r="D103" s="210" t="s">
        <v>19</v>
      </c>
      <c r="E103" s="232">
        <v>125</v>
      </c>
      <c r="F103" s="232">
        <v>158257304</v>
      </c>
      <c r="G103" s="217">
        <v>1582.57304</v>
      </c>
      <c r="H103" s="218">
        <v>9.1060274287156948E-2</v>
      </c>
    </row>
    <row r="104" spans="2:8" x14ac:dyDescent="0.25">
      <c r="B104" s="210">
        <v>4</v>
      </c>
      <c r="C104" s="210" t="s">
        <v>11</v>
      </c>
      <c r="D104" s="210" t="s">
        <v>20</v>
      </c>
      <c r="E104" s="232">
        <v>70000</v>
      </c>
      <c r="F104" s="232">
        <v>61710523</v>
      </c>
      <c r="G104" s="217">
        <v>617.10523000000001</v>
      </c>
      <c r="H104" s="218">
        <v>3.5507853405514274E-2</v>
      </c>
    </row>
    <row r="105" spans="2:8" x14ac:dyDescent="0.25">
      <c r="C105" s="215" t="s">
        <v>247</v>
      </c>
      <c r="E105" s="232"/>
      <c r="F105" s="232"/>
      <c r="G105" s="217"/>
      <c r="H105" s="218"/>
    </row>
    <row r="106" spans="2:8" x14ac:dyDescent="0.25">
      <c r="B106" s="210">
        <v>5</v>
      </c>
      <c r="C106" s="210" t="s">
        <v>253</v>
      </c>
      <c r="D106" s="210" t="s">
        <v>24</v>
      </c>
      <c r="E106" s="232">
        <v>410</v>
      </c>
      <c r="F106" s="232">
        <v>409741645</v>
      </c>
      <c r="G106" s="217">
        <v>4097.4164499999997</v>
      </c>
      <c r="H106" s="218">
        <v>0.23576280928285553</v>
      </c>
    </row>
    <row r="107" spans="2:8" x14ac:dyDescent="0.25">
      <c r="B107" s="210">
        <v>6</v>
      </c>
      <c r="C107" s="210" t="s">
        <v>25</v>
      </c>
      <c r="D107" s="210" t="s">
        <v>27</v>
      </c>
      <c r="E107" s="232">
        <v>160</v>
      </c>
      <c r="F107" s="232">
        <v>160000000</v>
      </c>
      <c r="G107" s="217">
        <v>1600</v>
      </c>
      <c r="H107" s="218">
        <v>9.2063010791243557E-2</v>
      </c>
    </row>
    <row r="108" spans="2:8" x14ac:dyDescent="0.25">
      <c r="B108" s="210">
        <v>7</v>
      </c>
      <c r="C108" s="210" t="s">
        <v>25</v>
      </c>
      <c r="D108" s="210" t="s">
        <v>28</v>
      </c>
      <c r="E108" s="232">
        <v>100</v>
      </c>
      <c r="F108" s="232">
        <v>100000000</v>
      </c>
      <c r="G108" s="217">
        <v>1000</v>
      </c>
      <c r="H108" s="218">
        <v>5.7539381744527225E-2</v>
      </c>
    </row>
    <row r="109" spans="2:8" x14ac:dyDescent="0.25">
      <c r="B109" s="210">
        <v>8</v>
      </c>
      <c r="C109" s="210" t="s">
        <v>29</v>
      </c>
      <c r="D109" s="210" t="s">
        <v>31</v>
      </c>
      <c r="E109" s="232">
        <v>43</v>
      </c>
      <c r="F109" s="232">
        <v>43000000</v>
      </c>
      <c r="G109" s="217">
        <v>430</v>
      </c>
      <c r="H109" s="218">
        <v>2.4741934150146704E-2</v>
      </c>
    </row>
    <row r="110" spans="2:8" x14ac:dyDescent="0.25">
      <c r="B110" s="210">
        <v>9</v>
      </c>
      <c r="C110" s="210" t="s">
        <v>29</v>
      </c>
      <c r="D110" s="210" t="s">
        <v>32</v>
      </c>
      <c r="E110" s="232">
        <v>24</v>
      </c>
      <c r="F110" s="232">
        <v>24000000</v>
      </c>
      <c r="G110" s="217">
        <v>240</v>
      </c>
      <c r="H110" s="218">
        <v>1.3809451618686533E-2</v>
      </c>
    </row>
    <row r="111" spans="2:8" x14ac:dyDescent="0.25">
      <c r="B111" s="210">
        <v>10</v>
      </c>
      <c r="C111" s="210" t="s">
        <v>33</v>
      </c>
      <c r="D111" s="210" t="s">
        <v>35</v>
      </c>
      <c r="E111" s="232">
        <v>24</v>
      </c>
      <c r="F111" s="232">
        <v>18000000</v>
      </c>
      <c r="G111" s="217">
        <v>180</v>
      </c>
      <c r="H111" s="218">
        <v>1.03570887140149E-2</v>
      </c>
    </row>
    <row r="112" spans="2:8" x14ac:dyDescent="0.25">
      <c r="B112" s="210">
        <v>11</v>
      </c>
      <c r="C112" s="210" t="s">
        <v>36</v>
      </c>
      <c r="D112" s="210" t="s">
        <v>38</v>
      </c>
      <c r="E112" s="232">
        <v>100</v>
      </c>
      <c r="F112" s="232">
        <v>9434966</v>
      </c>
      <c r="G112" s="217">
        <v>94.34966</v>
      </c>
      <c r="H112" s="218">
        <v>5.4288211042063505E-3</v>
      </c>
    </row>
    <row r="113" spans="1:8" x14ac:dyDescent="0.25">
      <c r="A113" s="212" t="s">
        <v>249</v>
      </c>
      <c r="B113" s="212"/>
      <c r="C113" s="220" t="s">
        <v>39</v>
      </c>
      <c r="D113" s="220"/>
      <c r="E113" s="220"/>
      <c r="F113" s="221">
        <v>1586913315</v>
      </c>
      <c r="G113" s="221">
        <v>15869.133150000001</v>
      </c>
      <c r="H113" s="222">
        <v>0.91310011027258176</v>
      </c>
    </row>
    <row r="114" spans="1:8" x14ac:dyDescent="0.25">
      <c r="A114" s="210" t="s">
        <v>250</v>
      </c>
      <c r="B114" s="212"/>
      <c r="C114" s="210" t="s">
        <v>254</v>
      </c>
      <c r="D114" s="212"/>
      <c r="E114" s="212"/>
      <c r="F114" s="233">
        <v>151026804.76000002</v>
      </c>
      <c r="G114" s="233">
        <v>1510.2680476000003</v>
      </c>
      <c r="H114" s="218">
        <v>8.6899889727418231E-2</v>
      </c>
    </row>
    <row r="115" spans="1:8" x14ac:dyDescent="0.25">
      <c r="B115" s="212"/>
      <c r="C115" s="220" t="s">
        <v>39</v>
      </c>
      <c r="D115" s="220"/>
      <c r="E115" s="220"/>
      <c r="F115" s="228">
        <v>1737940119.76</v>
      </c>
      <c r="G115" s="221">
        <v>17379.4011976</v>
      </c>
      <c r="H115" s="222">
        <v>1</v>
      </c>
    </row>
  </sheetData>
  <mergeCells count="32">
    <mergeCell ref="B4:H4"/>
    <mergeCell ref="B5:H5"/>
    <mergeCell ref="B7:H7"/>
    <mergeCell ref="B8:B9"/>
    <mergeCell ref="C8:C9"/>
    <mergeCell ref="D8:D9"/>
    <mergeCell ref="E8:E9"/>
    <mergeCell ref="H8:H9"/>
    <mergeCell ref="B23:H23"/>
    <mergeCell ref="B24:B25"/>
    <mergeCell ref="C24:C25"/>
    <mergeCell ref="D24:D25"/>
    <mergeCell ref="E24:E25"/>
    <mergeCell ref="H24:H25"/>
    <mergeCell ref="B49:H49"/>
    <mergeCell ref="B50:B51"/>
    <mergeCell ref="C50:C51"/>
    <mergeCell ref="D50:D51"/>
    <mergeCell ref="E50:E51"/>
    <mergeCell ref="H50:H51"/>
    <mergeCell ref="B73:H73"/>
    <mergeCell ref="B74:B75"/>
    <mergeCell ref="C74:C75"/>
    <mergeCell ref="D74:D75"/>
    <mergeCell ref="E74:E75"/>
    <mergeCell ref="H74:H75"/>
    <mergeCell ref="B97:H97"/>
    <mergeCell ref="B98:B99"/>
    <mergeCell ref="C98:C99"/>
    <mergeCell ref="D98:D99"/>
    <mergeCell ref="E98:E99"/>
    <mergeCell ref="H98:H9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22" sqref="E22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5" x14ac:dyDescent="0.25">
      <c r="A1" t="s">
        <v>229</v>
      </c>
      <c r="B1" s="234">
        <f>+'[1]Dashboard-scheme’s AUM '!B1</f>
        <v>43738</v>
      </c>
    </row>
    <row r="2" spans="1:5" x14ac:dyDescent="0.25">
      <c r="A2" t="s">
        <v>230</v>
      </c>
      <c r="B2">
        <v>1.17</v>
      </c>
    </row>
    <row r="3" spans="1:5" x14ac:dyDescent="0.25">
      <c r="A3" t="s">
        <v>231</v>
      </c>
      <c r="B3">
        <v>1.17</v>
      </c>
      <c r="E3" s="235"/>
    </row>
    <row r="4" spans="1:5" x14ac:dyDescent="0.25">
      <c r="A4" t="s">
        <v>232</v>
      </c>
      <c r="B4">
        <v>1.17</v>
      </c>
    </row>
    <row r="5" spans="1:5" x14ac:dyDescent="0.25">
      <c r="A5" t="s">
        <v>233</v>
      </c>
      <c r="B5">
        <v>1.17</v>
      </c>
    </row>
    <row r="6" spans="1:5" x14ac:dyDescent="0.25">
      <c r="A6" t="s">
        <v>234</v>
      </c>
      <c r="B6">
        <v>1.17</v>
      </c>
    </row>
    <row r="7" spans="1:5" x14ac:dyDescent="0.25">
      <c r="A7" t="s">
        <v>235</v>
      </c>
      <c r="B7">
        <v>1.17</v>
      </c>
    </row>
    <row r="8" spans="1:5" x14ac:dyDescent="0.25">
      <c r="A8" t="s">
        <v>236</v>
      </c>
      <c r="B8">
        <v>1.17</v>
      </c>
      <c r="E8" s="23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E21" sqref="E21"/>
    </sheetView>
  </sheetViews>
  <sheetFormatPr defaultRowHeight="15" x14ac:dyDescent="0.25"/>
  <cols>
    <col min="1" max="1" width="34" style="236" customWidth="1"/>
    <col min="2" max="2" width="9.140625" style="236" customWidth="1"/>
    <col min="3" max="3" width="11.42578125" style="236" customWidth="1"/>
    <col min="4" max="4" width="9.140625" style="236"/>
    <col min="5" max="5" width="11.42578125" style="236" customWidth="1"/>
    <col min="6" max="6" width="9.140625" style="236"/>
    <col min="7" max="7" width="11.5703125" style="236" customWidth="1"/>
    <col min="8" max="8" width="9.140625" style="236"/>
    <col min="9" max="9" width="12.7109375" style="236" customWidth="1"/>
    <col min="10" max="11" width="10.7109375" style="236" bestFit="1" customWidth="1"/>
    <col min="12" max="16384" width="9.140625" style="236"/>
  </cols>
  <sheetData>
    <row r="1" spans="1:9" ht="15" customHeight="1" x14ac:dyDescent="0.25">
      <c r="A1" s="320" t="s">
        <v>229</v>
      </c>
      <c r="B1" s="320" t="s">
        <v>255</v>
      </c>
      <c r="C1" s="320"/>
      <c r="D1" s="320" t="s">
        <v>256</v>
      </c>
      <c r="E1" s="320"/>
      <c r="F1" s="320" t="s">
        <v>257</v>
      </c>
      <c r="G1" s="320"/>
      <c r="H1" s="320" t="s">
        <v>258</v>
      </c>
      <c r="I1" s="320"/>
    </row>
    <row r="2" spans="1:9" ht="25.5" x14ac:dyDescent="0.25">
      <c r="A2" s="320"/>
      <c r="B2" s="237" t="s">
        <v>259</v>
      </c>
      <c r="C2" s="237" t="s">
        <v>260</v>
      </c>
      <c r="D2" s="237" t="s">
        <v>259</v>
      </c>
      <c r="E2" s="237" t="s">
        <v>260</v>
      </c>
      <c r="F2" s="237" t="s">
        <v>259</v>
      </c>
      <c r="G2" s="237" t="s">
        <v>260</v>
      </c>
      <c r="H2" s="237" t="s">
        <v>259</v>
      </c>
      <c r="I2" s="237" t="s">
        <v>260</v>
      </c>
    </row>
    <row r="3" spans="1:9" ht="15.75" x14ac:dyDescent="0.25">
      <c r="A3" s="238" t="s">
        <v>261</v>
      </c>
      <c r="B3" s="239">
        <v>8.8174503788061243E-2</v>
      </c>
      <c r="C3" s="239">
        <v>0.13654232706610392</v>
      </c>
      <c r="D3" s="239">
        <v>0.10625941157341004</v>
      </c>
      <c r="E3" s="239">
        <v>7.2515072415104909E-2</v>
      </c>
      <c r="F3" s="239">
        <v>0.10582037568092348</v>
      </c>
      <c r="G3" s="239">
        <v>9.1334151479198988E-2</v>
      </c>
      <c r="H3" s="239">
        <v>0.10744424766362481</v>
      </c>
      <c r="I3" s="239">
        <v>9.5936973483905952E-2</v>
      </c>
    </row>
    <row r="4" spans="1:9" ht="15.75" x14ac:dyDescent="0.25">
      <c r="A4" s="238" t="s">
        <v>262</v>
      </c>
      <c r="B4" s="239">
        <v>9.580762602538706E-2</v>
      </c>
      <c r="C4" s="239">
        <v>0.13654232706610392</v>
      </c>
      <c r="D4" s="239">
        <v>0.10871210694313052</v>
      </c>
      <c r="E4" s="239">
        <v>7.2515072415104909E-2</v>
      </c>
      <c r="F4" s="239">
        <v>0.10769583582878112</v>
      </c>
      <c r="G4" s="239">
        <v>9.1334151479198988E-2</v>
      </c>
      <c r="H4" s="239">
        <v>0.10841179231855058</v>
      </c>
      <c r="I4" s="239">
        <v>9.5936973483905952E-2</v>
      </c>
    </row>
    <row r="5" spans="1:9" ht="15.75" x14ac:dyDescent="0.25">
      <c r="A5" s="238" t="s">
        <v>263</v>
      </c>
      <c r="B5" s="239">
        <v>8.2016659948229265E-2</v>
      </c>
      <c r="C5" s="239">
        <v>0.13654232706610392</v>
      </c>
      <c r="D5" s="239">
        <v>0.10678196549415589</v>
      </c>
      <c r="E5" s="239">
        <v>7.2515072415104909E-2</v>
      </c>
      <c r="F5" s="240">
        <v>0</v>
      </c>
      <c r="G5" s="240">
        <v>0</v>
      </c>
      <c r="H5" s="239">
        <v>9.4547903810521028E-2</v>
      </c>
      <c r="I5" s="239">
        <v>8.4009036440370499E-2</v>
      </c>
    </row>
    <row r="6" spans="1:9" ht="15.75" x14ac:dyDescent="0.25">
      <c r="A6" s="238" t="s">
        <v>264</v>
      </c>
      <c r="B6" s="239">
        <v>0.10431187672581954</v>
      </c>
      <c r="C6" s="239">
        <v>0.13654232706610392</v>
      </c>
      <c r="D6" s="239">
        <v>0.11419814229011538</v>
      </c>
      <c r="E6" s="239">
        <v>7.2515072415104909E-2</v>
      </c>
      <c r="F6" s="240">
        <v>0</v>
      </c>
      <c r="G6" s="240">
        <v>0</v>
      </c>
      <c r="H6" s="239">
        <v>0.1069210568093788</v>
      </c>
      <c r="I6" s="239">
        <v>8.4009036440370499E-2</v>
      </c>
    </row>
    <row r="7" spans="1:9" ht="15.75" x14ac:dyDescent="0.25">
      <c r="A7" s="238" t="s">
        <v>265</v>
      </c>
      <c r="B7" s="239">
        <v>0.11036879041390035</v>
      </c>
      <c r="C7" s="239">
        <v>0.13654232706610392</v>
      </c>
      <c r="D7" s="239">
        <v>0.11273700594902036</v>
      </c>
      <c r="E7" s="239">
        <v>7.2515072415104909E-2</v>
      </c>
      <c r="F7" s="240">
        <v>0</v>
      </c>
      <c r="G7" s="240">
        <v>0</v>
      </c>
      <c r="H7" s="239">
        <v>0.10378110298760146</v>
      </c>
      <c r="I7" s="239">
        <v>8.4009036440370499E-2</v>
      </c>
    </row>
    <row r="8" spans="1:9" ht="15.75" x14ac:dyDescent="0.25">
      <c r="A8" s="238" t="s">
        <v>266</v>
      </c>
      <c r="B8" s="239">
        <v>9.5200000000000007E-2</v>
      </c>
      <c r="C8" s="239">
        <v>0.13654232706610392</v>
      </c>
      <c r="D8" s="240">
        <v>0</v>
      </c>
      <c r="E8" s="240">
        <v>0</v>
      </c>
      <c r="F8" s="240">
        <v>0</v>
      </c>
      <c r="G8" s="240">
        <v>0</v>
      </c>
      <c r="H8" s="239">
        <v>9.8100000000000007E-2</v>
      </c>
      <c r="I8" s="239">
        <v>9.3505945375714994E-2</v>
      </c>
    </row>
    <row r="9" spans="1:9" ht="15.75" x14ac:dyDescent="0.25">
      <c r="A9" s="238" t="s">
        <v>267</v>
      </c>
      <c r="B9" s="239">
        <v>9.1322964120946315E-2</v>
      </c>
      <c r="C9" s="239">
        <v>0.13654232706610392</v>
      </c>
      <c r="D9" s="240">
        <v>0</v>
      </c>
      <c r="E9" s="240">
        <v>0</v>
      </c>
      <c r="F9" s="240">
        <v>0</v>
      </c>
      <c r="G9" s="240">
        <v>0</v>
      </c>
      <c r="H9" s="239">
        <v>9.4626650214195265E-2</v>
      </c>
      <c r="I9" s="239">
        <v>9.9003642339935194E-2</v>
      </c>
    </row>
    <row r="10" spans="1:9" x14ac:dyDescent="0.25">
      <c r="A10" s="321" t="s">
        <v>268</v>
      </c>
      <c r="B10" s="321"/>
      <c r="C10" s="321"/>
      <c r="D10" s="321"/>
      <c r="E10" s="321"/>
      <c r="F10" s="321"/>
      <c r="G10" s="321"/>
    </row>
    <row r="11" spans="1:9" x14ac:dyDescent="0.25">
      <c r="A11" s="318" t="s">
        <v>269</v>
      </c>
      <c r="B11" s="318"/>
      <c r="C11" s="318"/>
      <c r="D11" s="318"/>
      <c r="E11" s="318"/>
      <c r="F11" s="318"/>
      <c r="G11" s="318"/>
      <c r="H11" s="318"/>
      <c r="I11" s="318"/>
    </row>
    <row r="12" spans="1:9" ht="15.75" x14ac:dyDescent="0.25">
      <c r="A12" s="241" t="s">
        <v>270</v>
      </c>
    </row>
    <row r="13" spans="1:9" x14ac:dyDescent="0.25">
      <c r="A13" s="242" t="s">
        <v>271</v>
      </c>
      <c r="B13" s="243"/>
      <c r="C13" s="243"/>
    </row>
    <row r="14" spans="1:9" x14ac:dyDescent="0.25">
      <c r="A14" s="242" t="s">
        <v>272</v>
      </c>
      <c r="B14" s="243"/>
      <c r="C14" s="243"/>
    </row>
    <row r="15" spans="1:9" x14ac:dyDescent="0.25">
      <c r="A15" s="319" t="s">
        <v>273</v>
      </c>
      <c r="B15" s="319"/>
      <c r="C15" s="319"/>
      <c r="D15" s="319"/>
      <c r="E15" s="319"/>
      <c r="F15" s="319"/>
      <c r="G15" s="319"/>
      <c r="H15" s="319"/>
      <c r="I15" s="319"/>
    </row>
  </sheetData>
  <mergeCells count="8">
    <mergeCell ref="A11:I11"/>
    <mergeCell ref="A15:I15"/>
    <mergeCell ref="A1:A2"/>
    <mergeCell ref="B1:C1"/>
    <mergeCell ref="D1:E1"/>
    <mergeCell ref="F1:G1"/>
    <mergeCell ref="H1:I1"/>
    <mergeCell ref="A10:G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21" sqref="A21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288</v>
      </c>
      <c r="C3" t="s">
        <v>217</v>
      </c>
      <c r="D3" s="244" t="s">
        <v>289</v>
      </c>
      <c r="E3" s="245">
        <v>43717</v>
      </c>
      <c r="F3" s="246">
        <v>1</v>
      </c>
      <c r="G3" t="s">
        <v>290</v>
      </c>
      <c r="H3" s="245">
        <v>43711</v>
      </c>
      <c r="I3" s="245">
        <v>43711</v>
      </c>
      <c r="J3" s="245">
        <v>43711</v>
      </c>
      <c r="K3" t="s">
        <v>291</v>
      </c>
      <c r="L3" s="247">
        <v>731733909.10000002</v>
      </c>
      <c r="M3" t="s">
        <v>291</v>
      </c>
      <c r="N3" s="248">
        <v>5.2499999999999998E-2</v>
      </c>
      <c r="O3" t="s">
        <v>292</v>
      </c>
    </row>
    <row r="4" spans="1:15" x14ac:dyDescent="0.25">
      <c r="A4">
        <f t="shared" ref="A4:A9" si="0">+A3+1</f>
        <v>2</v>
      </c>
      <c r="B4" t="s">
        <v>288</v>
      </c>
      <c r="C4" t="s">
        <v>217</v>
      </c>
      <c r="D4" t="s">
        <v>293</v>
      </c>
      <c r="E4" s="245">
        <v>43717</v>
      </c>
      <c r="F4" s="246">
        <v>1</v>
      </c>
      <c r="G4" t="s">
        <v>290</v>
      </c>
      <c r="H4" s="245">
        <v>43711</v>
      </c>
      <c r="I4" s="245">
        <v>43711</v>
      </c>
      <c r="J4" s="245">
        <v>43711</v>
      </c>
      <c r="K4" t="s">
        <v>291</v>
      </c>
      <c r="L4" s="249">
        <v>647800000</v>
      </c>
      <c r="M4" t="s">
        <v>291</v>
      </c>
      <c r="N4" s="248">
        <v>5.2499999999999998E-2</v>
      </c>
      <c r="O4" t="s">
        <v>292</v>
      </c>
    </row>
    <row r="5" spans="1:15" x14ac:dyDescent="0.25">
      <c r="A5">
        <f t="shared" si="0"/>
        <v>3</v>
      </c>
      <c r="B5" t="s">
        <v>288</v>
      </c>
      <c r="C5" t="s">
        <v>217</v>
      </c>
      <c r="D5" t="s">
        <v>294</v>
      </c>
      <c r="E5" s="245">
        <v>43717</v>
      </c>
      <c r="F5" s="246">
        <v>1</v>
      </c>
      <c r="G5" t="s">
        <v>290</v>
      </c>
      <c r="H5" s="245">
        <v>43711</v>
      </c>
      <c r="I5" s="245">
        <v>43711</v>
      </c>
      <c r="J5" s="245">
        <v>43711</v>
      </c>
      <c r="K5" t="s">
        <v>291</v>
      </c>
      <c r="L5" s="249">
        <v>402500000</v>
      </c>
      <c r="M5" t="s">
        <v>291</v>
      </c>
      <c r="N5" s="248">
        <v>5.2499999999999998E-2</v>
      </c>
      <c r="O5" t="s">
        <v>292</v>
      </c>
    </row>
    <row r="6" spans="1:15" x14ac:dyDescent="0.25">
      <c r="A6">
        <f t="shared" si="0"/>
        <v>4</v>
      </c>
      <c r="B6" t="s">
        <v>288</v>
      </c>
      <c r="C6" t="s">
        <v>217</v>
      </c>
      <c r="D6" t="s">
        <v>295</v>
      </c>
      <c r="E6" s="245">
        <v>43717</v>
      </c>
      <c r="F6" s="246">
        <v>1</v>
      </c>
      <c r="G6" t="s">
        <v>290</v>
      </c>
      <c r="H6" s="245">
        <v>43711</v>
      </c>
      <c r="I6" s="245">
        <v>43711</v>
      </c>
      <c r="J6" s="245">
        <v>43711</v>
      </c>
      <c r="K6" t="s">
        <v>291</v>
      </c>
      <c r="L6" s="249">
        <v>481200000</v>
      </c>
      <c r="M6" t="s">
        <v>291</v>
      </c>
      <c r="N6" s="248">
        <v>5.2499999999999998E-2</v>
      </c>
      <c r="O6" t="s">
        <v>292</v>
      </c>
    </row>
    <row r="7" spans="1:15" x14ac:dyDescent="0.25">
      <c r="A7">
        <f t="shared" si="0"/>
        <v>5</v>
      </c>
      <c r="B7" t="s">
        <v>288</v>
      </c>
      <c r="C7" t="s">
        <v>217</v>
      </c>
      <c r="D7" t="s">
        <v>296</v>
      </c>
      <c r="E7" s="245">
        <v>43717</v>
      </c>
      <c r="F7" s="246">
        <v>1</v>
      </c>
      <c r="G7" t="s">
        <v>290</v>
      </c>
      <c r="H7" s="245">
        <v>43711</v>
      </c>
      <c r="I7" s="245">
        <v>43711</v>
      </c>
      <c r="J7" s="245">
        <v>43711</v>
      </c>
      <c r="K7" t="s">
        <v>291</v>
      </c>
      <c r="L7" s="249">
        <v>58500000</v>
      </c>
      <c r="M7" t="s">
        <v>291</v>
      </c>
      <c r="N7" s="248">
        <v>5.2499999999999998E-2</v>
      </c>
      <c r="O7" t="s">
        <v>292</v>
      </c>
    </row>
    <row r="8" spans="1:15" x14ac:dyDescent="0.25">
      <c r="A8">
        <f t="shared" si="0"/>
        <v>6</v>
      </c>
      <c r="B8" t="s">
        <v>288</v>
      </c>
      <c r="C8" t="s">
        <v>217</v>
      </c>
      <c r="D8" t="s">
        <v>297</v>
      </c>
      <c r="E8" s="245">
        <v>43717</v>
      </c>
      <c r="F8" s="246">
        <v>1</v>
      </c>
      <c r="G8" t="s">
        <v>290</v>
      </c>
      <c r="H8" s="245">
        <v>43711</v>
      </c>
      <c r="I8" s="245">
        <v>43711</v>
      </c>
      <c r="J8" s="245">
        <v>43711</v>
      </c>
      <c r="K8" t="s">
        <v>291</v>
      </c>
      <c r="L8" s="249">
        <v>395600000</v>
      </c>
      <c r="M8" t="s">
        <v>291</v>
      </c>
      <c r="N8" s="248">
        <v>5.2499999999999998E-2</v>
      </c>
      <c r="O8" t="s">
        <v>292</v>
      </c>
    </row>
    <row r="9" spans="1:15" x14ac:dyDescent="0.25">
      <c r="A9">
        <f t="shared" si="0"/>
        <v>7</v>
      </c>
      <c r="B9" t="s">
        <v>288</v>
      </c>
      <c r="C9" t="s">
        <v>217</v>
      </c>
      <c r="D9" t="s">
        <v>298</v>
      </c>
      <c r="E9" s="245">
        <v>43717</v>
      </c>
      <c r="F9" s="246">
        <v>1</v>
      </c>
      <c r="G9" t="s">
        <v>290</v>
      </c>
      <c r="H9" s="245">
        <v>43711</v>
      </c>
      <c r="I9" s="245">
        <v>43711</v>
      </c>
      <c r="J9" s="245">
        <v>43711</v>
      </c>
      <c r="K9" t="s">
        <v>291</v>
      </c>
      <c r="L9" s="249">
        <v>140200000</v>
      </c>
      <c r="M9" t="s">
        <v>291</v>
      </c>
      <c r="N9" s="248">
        <v>5.2499999999999998E-2</v>
      </c>
      <c r="O9" t="s">
        <v>292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23" sqref="D23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299</v>
      </c>
      <c r="C3" t="s">
        <v>217</v>
      </c>
      <c r="D3" s="244" t="s">
        <v>289</v>
      </c>
      <c r="E3" s="245">
        <v>43719</v>
      </c>
      <c r="F3" s="246">
        <v>1</v>
      </c>
      <c r="G3" t="s">
        <v>290</v>
      </c>
      <c r="H3" s="245">
        <v>43717</v>
      </c>
      <c r="I3" s="245">
        <v>43717</v>
      </c>
      <c r="J3" s="245">
        <v>43717</v>
      </c>
      <c r="K3" t="s">
        <v>291</v>
      </c>
      <c r="L3" s="247">
        <v>732882195.60000002</v>
      </c>
      <c r="M3" t="s">
        <v>291</v>
      </c>
      <c r="N3" s="248">
        <v>5.2200000000000003E-2</v>
      </c>
      <c r="O3" t="s">
        <v>292</v>
      </c>
    </row>
    <row r="4" spans="1:15" x14ac:dyDescent="0.25">
      <c r="A4">
        <f t="shared" ref="A4:A9" si="0">+A3+1</f>
        <v>2</v>
      </c>
      <c r="B4" t="s">
        <v>299</v>
      </c>
      <c r="C4" t="s">
        <v>217</v>
      </c>
      <c r="D4" t="s">
        <v>293</v>
      </c>
      <c r="E4" s="245">
        <v>43719</v>
      </c>
      <c r="F4" s="246">
        <v>1</v>
      </c>
      <c r="G4" t="s">
        <v>290</v>
      </c>
      <c r="H4" s="245">
        <v>43717</v>
      </c>
      <c r="I4" s="245">
        <v>43717</v>
      </c>
      <c r="J4" s="245">
        <v>43717</v>
      </c>
      <c r="K4" t="s">
        <v>291</v>
      </c>
      <c r="L4" s="249">
        <v>647800000</v>
      </c>
      <c r="M4" t="s">
        <v>291</v>
      </c>
      <c r="N4" s="248">
        <v>5.2200000000000003E-2</v>
      </c>
      <c r="O4" t="s">
        <v>292</v>
      </c>
    </row>
    <row r="5" spans="1:15" x14ac:dyDescent="0.25">
      <c r="A5">
        <f t="shared" si="0"/>
        <v>3</v>
      </c>
      <c r="B5" t="s">
        <v>299</v>
      </c>
      <c r="C5" t="s">
        <v>217</v>
      </c>
      <c r="D5" t="s">
        <v>294</v>
      </c>
      <c r="E5" s="245">
        <v>43719</v>
      </c>
      <c r="F5" s="246">
        <v>1</v>
      </c>
      <c r="G5" t="s">
        <v>290</v>
      </c>
      <c r="H5" s="245">
        <v>43717</v>
      </c>
      <c r="I5" s="245">
        <v>43717</v>
      </c>
      <c r="J5" s="245">
        <v>43717</v>
      </c>
      <c r="K5" t="s">
        <v>291</v>
      </c>
      <c r="L5" s="249">
        <v>402500000</v>
      </c>
      <c r="M5" t="s">
        <v>291</v>
      </c>
      <c r="N5" s="248">
        <v>5.2200000000000003E-2</v>
      </c>
      <c r="O5" t="s">
        <v>292</v>
      </c>
    </row>
    <row r="6" spans="1:15" x14ac:dyDescent="0.25">
      <c r="A6">
        <f t="shared" si="0"/>
        <v>4</v>
      </c>
      <c r="B6" t="s">
        <v>299</v>
      </c>
      <c r="C6" t="s">
        <v>217</v>
      </c>
      <c r="D6" t="s">
        <v>295</v>
      </c>
      <c r="E6" s="245">
        <v>43719</v>
      </c>
      <c r="F6" s="246">
        <v>1</v>
      </c>
      <c r="G6" t="s">
        <v>290</v>
      </c>
      <c r="H6" s="245">
        <v>43717</v>
      </c>
      <c r="I6" s="245">
        <v>43717</v>
      </c>
      <c r="J6" s="245">
        <v>43717</v>
      </c>
      <c r="K6" t="s">
        <v>291</v>
      </c>
      <c r="L6" s="249">
        <v>481200000</v>
      </c>
      <c r="M6" t="s">
        <v>291</v>
      </c>
      <c r="N6" s="248">
        <v>5.2200000000000003E-2</v>
      </c>
      <c r="O6" t="s">
        <v>292</v>
      </c>
    </row>
    <row r="7" spans="1:15" x14ac:dyDescent="0.25">
      <c r="A7">
        <f t="shared" si="0"/>
        <v>5</v>
      </c>
      <c r="B7" t="s">
        <v>299</v>
      </c>
      <c r="C7" t="s">
        <v>217</v>
      </c>
      <c r="D7" t="s">
        <v>296</v>
      </c>
      <c r="E7" s="245">
        <v>43719</v>
      </c>
      <c r="F7" s="246">
        <v>1</v>
      </c>
      <c r="G7" t="s">
        <v>290</v>
      </c>
      <c r="H7" s="245">
        <v>43717</v>
      </c>
      <c r="I7" s="245">
        <v>43717</v>
      </c>
      <c r="J7" s="245">
        <v>43717</v>
      </c>
      <c r="K7" t="s">
        <v>291</v>
      </c>
      <c r="L7" s="249">
        <v>58500000</v>
      </c>
      <c r="M7" t="s">
        <v>291</v>
      </c>
      <c r="N7" s="248">
        <v>5.2200000000000003E-2</v>
      </c>
      <c r="O7" t="s">
        <v>292</v>
      </c>
    </row>
    <row r="8" spans="1:15" x14ac:dyDescent="0.25">
      <c r="A8">
        <f t="shared" si="0"/>
        <v>6</v>
      </c>
      <c r="B8" t="s">
        <v>299</v>
      </c>
      <c r="C8" t="s">
        <v>217</v>
      </c>
      <c r="D8" t="s">
        <v>297</v>
      </c>
      <c r="E8" s="245">
        <v>43719</v>
      </c>
      <c r="F8" s="246">
        <v>1</v>
      </c>
      <c r="G8" t="s">
        <v>290</v>
      </c>
      <c r="H8" s="245">
        <v>43717</v>
      </c>
      <c r="I8" s="245">
        <v>43717</v>
      </c>
      <c r="J8" s="245">
        <v>43717</v>
      </c>
      <c r="K8" t="s">
        <v>291</v>
      </c>
      <c r="L8" s="249">
        <v>396100000</v>
      </c>
      <c r="M8" t="s">
        <v>291</v>
      </c>
      <c r="N8" s="248">
        <v>5.2200000000000003E-2</v>
      </c>
      <c r="O8" t="s">
        <v>292</v>
      </c>
    </row>
    <row r="9" spans="1:15" x14ac:dyDescent="0.25">
      <c r="A9">
        <f t="shared" si="0"/>
        <v>7</v>
      </c>
      <c r="B9" t="s">
        <v>299</v>
      </c>
      <c r="C9" t="s">
        <v>217</v>
      </c>
      <c r="D9" t="s">
        <v>298</v>
      </c>
      <c r="E9" s="245">
        <v>43719</v>
      </c>
      <c r="F9" s="246">
        <v>1</v>
      </c>
      <c r="G9" t="s">
        <v>290</v>
      </c>
      <c r="H9" s="245">
        <v>43717</v>
      </c>
      <c r="I9" s="245">
        <v>43717</v>
      </c>
      <c r="J9" s="245">
        <v>43717</v>
      </c>
      <c r="K9" t="s">
        <v>291</v>
      </c>
      <c r="L9" s="249">
        <v>140200000</v>
      </c>
      <c r="M9" t="s">
        <v>291</v>
      </c>
      <c r="N9" s="248">
        <v>5.2200000000000003E-2</v>
      </c>
      <c r="O9" t="s">
        <v>292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21" sqref="D21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300</v>
      </c>
      <c r="C3" t="s">
        <v>217</v>
      </c>
      <c r="D3" s="244" t="s">
        <v>289</v>
      </c>
      <c r="E3" s="245">
        <v>43720</v>
      </c>
      <c r="F3" s="246">
        <v>1</v>
      </c>
      <c r="G3" t="s">
        <v>290</v>
      </c>
      <c r="H3" s="245">
        <v>43719</v>
      </c>
      <c r="I3" s="245">
        <v>43719</v>
      </c>
      <c r="J3" s="245">
        <v>43719</v>
      </c>
      <c r="K3" t="s">
        <v>291</v>
      </c>
      <c r="L3" s="247">
        <v>733293389.29999995</v>
      </c>
      <c r="M3" t="s">
        <v>291</v>
      </c>
      <c r="N3" s="248">
        <v>5.1900000000000002E-2</v>
      </c>
      <c r="O3" t="s">
        <v>292</v>
      </c>
    </row>
    <row r="4" spans="1:15" x14ac:dyDescent="0.25">
      <c r="A4">
        <f t="shared" ref="A4:A9" si="0">+A3+1</f>
        <v>2</v>
      </c>
      <c r="B4" t="s">
        <v>300</v>
      </c>
      <c r="C4" t="s">
        <v>217</v>
      </c>
      <c r="D4" t="s">
        <v>293</v>
      </c>
      <c r="E4" s="245">
        <v>43720</v>
      </c>
      <c r="F4" s="246">
        <v>1</v>
      </c>
      <c r="G4" t="s">
        <v>290</v>
      </c>
      <c r="H4" s="245">
        <v>43719</v>
      </c>
      <c r="I4" s="245">
        <v>43719</v>
      </c>
      <c r="J4" s="245">
        <v>43719</v>
      </c>
      <c r="K4" t="s">
        <v>291</v>
      </c>
      <c r="L4" s="249">
        <v>647800000</v>
      </c>
      <c r="M4" t="s">
        <v>291</v>
      </c>
      <c r="N4" s="248">
        <v>5.1900000000000002E-2</v>
      </c>
      <c r="O4" t="s">
        <v>292</v>
      </c>
    </row>
    <row r="5" spans="1:15" x14ac:dyDescent="0.25">
      <c r="A5">
        <f t="shared" si="0"/>
        <v>3</v>
      </c>
      <c r="B5" t="s">
        <v>300</v>
      </c>
      <c r="C5" t="s">
        <v>217</v>
      </c>
      <c r="D5" t="s">
        <v>294</v>
      </c>
      <c r="E5" s="245">
        <v>43720</v>
      </c>
      <c r="F5" s="246">
        <v>1</v>
      </c>
      <c r="G5" t="s">
        <v>290</v>
      </c>
      <c r="H5" s="245">
        <v>43719</v>
      </c>
      <c r="I5" s="245">
        <v>43719</v>
      </c>
      <c r="J5" s="245">
        <v>43719</v>
      </c>
      <c r="K5" t="s">
        <v>291</v>
      </c>
      <c r="L5" s="249">
        <v>402500000</v>
      </c>
      <c r="M5" t="s">
        <v>291</v>
      </c>
      <c r="N5" s="248">
        <v>5.1900000000000002E-2</v>
      </c>
      <c r="O5" t="s">
        <v>292</v>
      </c>
    </row>
    <row r="6" spans="1:15" x14ac:dyDescent="0.25">
      <c r="A6">
        <f t="shared" si="0"/>
        <v>4</v>
      </c>
      <c r="B6" t="s">
        <v>300</v>
      </c>
      <c r="C6" t="s">
        <v>217</v>
      </c>
      <c r="D6" t="s">
        <v>295</v>
      </c>
      <c r="E6" s="245">
        <v>43720</v>
      </c>
      <c r="F6" s="246">
        <v>1</v>
      </c>
      <c r="G6" t="s">
        <v>290</v>
      </c>
      <c r="H6" s="245">
        <v>43719</v>
      </c>
      <c r="I6" s="245">
        <v>43719</v>
      </c>
      <c r="J6" s="245">
        <v>43719</v>
      </c>
      <c r="K6" t="s">
        <v>291</v>
      </c>
      <c r="L6" s="249">
        <v>481200000</v>
      </c>
      <c r="M6" t="s">
        <v>291</v>
      </c>
      <c r="N6" s="248">
        <v>5.1900000000000002E-2</v>
      </c>
      <c r="O6" t="s">
        <v>292</v>
      </c>
    </row>
    <row r="7" spans="1:15" x14ac:dyDescent="0.25">
      <c r="A7">
        <f t="shared" si="0"/>
        <v>5</v>
      </c>
      <c r="B7" t="s">
        <v>300</v>
      </c>
      <c r="C7" t="s">
        <v>217</v>
      </c>
      <c r="D7" t="s">
        <v>296</v>
      </c>
      <c r="E7" s="245">
        <v>43720</v>
      </c>
      <c r="F7" s="246">
        <v>1</v>
      </c>
      <c r="G7" t="s">
        <v>290</v>
      </c>
      <c r="H7" s="245">
        <v>43719</v>
      </c>
      <c r="I7" s="245">
        <v>43719</v>
      </c>
      <c r="J7" s="245">
        <v>43719</v>
      </c>
      <c r="K7" t="s">
        <v>291</v>
      </c>
      <c r="L7" s="249">
        <v>58500000</v>
      </c>
      <c r="M7" t="s">
        <v>291</v>
      </c>
      <c r="N7" s="248">
        <v>5.1900000000000002E-2</v>
      </c>
      <c r="O7" t="s">
        <v>292</v>
      </c>
    </row>
    <row r="8" spans="1:15" x14ac:dyDescent="0.25">
      <c r="A8">
        <f t="shared" si="0"/>
        <v>6</v>
      </c>
      <c r="B8" t="s">
        <v>300</v>
      </c>
      <c r="C8" t="s">
        <v>217</v>
      </c>
      <c r="D8" t="s">
        <v>297</v>
      </c>
      <c r="E8" s="245">
        <v>43720</v>
      </c>
      <c r="F8" s="246">
        <v>1</v>
      </c>
      <c r="G8" t="s">
        <v>290</v>
      </c>
      <c r="H8" s="245">
        <v>43719</v>
      </c>
      <c r="I8" s="245">
        <v>43719</v>
      </c>
      <c r="J8" s="245">
        <v>43719</v>
      </c>
      <c r="K8" t="s">
        <v>291</v>
      </c>
      <c r="L8" s="249">
        <v>396100000</v>
      </c>
      <c r="M8" t="s">
        <v>291</v>
      </c>
      <c r="N8" s="248">
        <v>5.1900000000000002E-2</v>
      </c>
      <c r="O8" t="s">
        <v>292</v>
      </c>
    </row>
    <row r="9" spans="1:15" x14ac:dyDescent="0.25">
      <c r="A9">
        <f t="shared" si="0"/>
        <v>7</v>
      </c>
      <c r="B9" t="s">
        <v>300</v>
      </c>
      <c r="C9" t="s">
        <v>217</v>
      </c>
      <c r="D9" t="s">
        <v>298</v>
      </c>
      <c r="E9" s="245">
        <v>43720</v>
      </c>
      <c r="F9" s="246">
        <v>1</v>
      </c>
      <c r="G9" t="s">
        <v>290</v>
      </c>
      <c r="H9" s="245">
        <v>43719</v>
      </c>
      <c r="I9" s="245">
        <v>43719</v>
      </c>
      <c r="J9" s="245">
        <v>43719</v>
      </c>
      <c r="K9" t="s">
        <v>291</v>
      </c>
      <c r="L9" s="249">
        <v>140200000</v>
      </c>
      <c r="M9" t="s">
        <v>291</v>
      </c>
      <c r="N9" s="248">
        <v>5.1900000000000002E-2</v>
      </c>
      <c r="O9" t="s">
        <v>292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22" sqref="D2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300</v>
      </c>
      <c r="C3" t="s">
        <v>217</v>
      </c>
      <c r="D3" s="244" t="s">
        <v>289</v>
      </c>
      <c r="E3" s="245">
        <v>43721</v>
      </c>
      <c r="F3" s="246">
        <v>1</v>
      </c>
      <c r="G3" t="s">
        <v>290</v>
      </c>
      <c r="H3" s="245">
        <v>43720</v>
      </c>
      <c r="I3" s="245">
        <v>43720</v>
      </c>
      <c r="J3" s="245">
        <v>43720</v>
      </c>
      <c r="K3" t="s">
        <v>291</v>
      </c>
      <c r="L3" s="247">
        <v>733293389.29999995</v>
      </c>
      <c r="M3" t="s">
        <v>291</v>
      </c>
      <c r="N3" s="248">
        <v>5.1900000000000002E-2</v>
      </c>
      <c r="O3" t="s">
        <v>292</v>
      </c>
    </row>
    <row r="4" spans="1:15" x14ac:dyDescent="0.25">
      <c r="A4">
        <f t="shared" ref="A4:A9" si="0">+A3+1</f>
        <v>2</v>
      </c>
      <c r="B4" t="s">
        <v>300</v>
      </c>
      <c r="C4" t="s">
        <v>217</v>
      </c>
      <c r="D4" t="s">
        <v>293</v>
      </c>
      <c r="E4" s="245">
        <v>43721</v>
      </c>
      <c r="F4" s="246">
        <v>1</v>
      </c>
      <c r="G4" t="s">
        <v>290</v>
      </c>
      <c r="H4" s="245">
        <v>43720</v>
      </c>
      <c r="I4" s="245">
        <v>43720</v>
      </c>
      <c r="J4" s="245">
        <v>43720</v>
      </c>
      <c r="K4" t="s">
        <v>291</v>
      </c>
      <c r="L4" s="249">
        <v>647800000</v>
      </c>
      <c r="M4" t="s">
        <v>291</v>
      </c>
      <c r="N4" s="248">
        <v>5.1900000000000002E-2</v>
      </c>
      <c r="O4" t="s">
        <v>292</v>
      </c>
    </row>
    <row r="5" spans="1:15" x14ac:dyDescent="0.25">
      <c r="A5">
        <f t="shared" si="0"/>
        <v>3</v>
      </c>
      <c r="B5" t="s">
        <v>300</v>
      </c>
      <c r="C5" t="s">
        <v>217</v>
      </c>
      <c r="D5" t="s">
        <v>294</v>
      </c>
      <c r="E5" s="245">
        <v>43721</v>
      </c>
      <c r="F5" s="246">
        <v>1</v>
      </c>
      <c r="G5" t="s">
        <v>290</v>
      </c>
      <c r="H5" s="245">
        <v>43720</v>
      </c>
      <c r="I5" s="245">
        <v>43720</v>
      </c>
      <c r="J5" s="245">
        <v>43720</v>
      </c>
      <c r="K5" t="s">
        <v>291</v>
      </c>
      <c r="L5" s="249">
        <v>402500000</v>
      </c>
      <c r="M5" t="s">
        <v>291</v>
      </c>
      <c r="N5" s="248">
        <v>5.1900000000000002E-2</v>
      </c>
      <c r="O5" t="s">
        <v>292</v>
      </c>
    </row>
    <row r="6" spans="1:15" x14ac:dyDescent="0.25">
      <c r="A6">
        <f t="shared" si="0"/>
        <v>4</v>
      </c>
      <c r="B6" t="s">
        <v>300</v>
      </c>
      <c r="C6" t="s">
        <v>217</v>
      </c>
      <c r="D6" t="s">
        <v>295</v>
      </c>
      <c r="E6" s="245">
        <v>43721</v>
      </c>
      <c r="F6" s="246">
        <v>1</v>
      </c>
      <c r="G6" t="s">
        <v>290</v>
      </c>
      <c r="H6" s="245">
        <v>43720</v>
      </c>
      <c r="I6" s="245">
        <v>43720</v>
      </c>
      <c r="J6" s="245">
        <v>43720</v>
      </c>
      <c r="K6" t="s">
        <v>291</v>
      </c>
      <c r="L6" s="249">
        <v>481200000</v>
      </c>
      <c r="M6" t="s">
        <v>291</v>
      </c>
      <c r="N6" s="248">
        <v>5.1900000000000002E-2</v>
      </c>
      <c r="O6" t="s">
        <v>292</v>
      </c>
    </row>
    <row r="7" spans="1:15" x14ac:dyDescent="0.25">
      <c r="A7">
        <f t="shared" si="0"/>
        <v>5</v>
      </c>
      <c r="B7" t="s">
        <v>300</v>
      </c>
      <c r="C7" t="s">
        <v>217</v>
      </c>
      <c r="D7" t="s">
        <v>296</v>
      </c>
      <c r="E7" s="245">
        <v>43721</v>
      </c>
      <c r="F7" s="246">
        <v>1</v>
      </c>
      <c r="G7" t="s">
        <v>290</v>
      </c>
      <c r="H7" s="245">
        <v>43720</v>
      </c>
      <c r="I7" s="245">
        <v>43720</v>
      </c>
      <c r="J7" s="245">
        <v>43720</v>
      </c>
      <c r="K7" t="s">
        <v>291</v>
      </c>
      <c r="L7" s="249">
        <v>58500000</v>
      </c>
      <c r="M7" t="s">
        <v>291</v>
      </c>
      <c r="N7" s="248">
        <v>5.1900000000000002E-2</v>
      </c>
      <c r="O7" t="s">
        <v>292</v>
      </c>
    </row>
    <row r="8" spans="1:15" x14ac:dyDescent="0.25">
      <c r="A8">
        <f t="shared" si="0"/>
        <v>6</v>
      </c>
      <c r="B8" t="s">
        <v>300</v>
      </c>
      <c r="C8" t="s">
        <v>217</v>
      </c>
      <c r="D8" t="s">
        <v>297</v>
      </c>
      <c r="E8" s="245">
        <v>43721</v>
      </c>
      <c r="F8" s="246">
        <v>1</v>
      </c>
      <c r="G8" t="s">
        <v>290</v>
      </c>
      <c r="H8" s="245">
        <v>43720</v>
      </c>
      <c r="I8" s="245">
        <v>43720</v>
      </c>
      <c r="J8" s="245">
        <v>43720</v>
      </c>
      <c r="K8" t="s">
        <v>291</v>
      </c>
      <c r="L8" s="249">
        <v>396100000</v>
      </c>
      <c r="M8" t="s">
        <v>291</v>
      </c>
      <c r="N8" s="248">
        <v>5.1900000000000002E-2</v>
      </c>
      <c r="O8" t="s">
        <v>292</v>
      </c>
    </row>
    <row r="9" spans="1:15" x14ac:dyDescent="0.25">
      <c r="A9">
        <f t="shared" si="0"/>
        <v>7</v>
      </c>
      <c r="B9" t="s">
        <v>300</v>
      </c>
      <c r="C9" t="s">
        <v>217</v>
      </c>
      <c r="D9" t="s">
        <v>298</v>
      </c>
      <c r="E9" s="245">
        <v>43721</v>
      </c>
      <c r="F9" s="246">
        <v>1</v>
      </c>
      <c r="G9" t="s">
        <v>290</v>
      </c>
      <c r="H9" s="245">
        <v>43720</v>
      </c>
      <c r="I9" s="245">
        <v>43720</v>
      </c>
      <c r="J9" s="245">
        <v>43720</v>
      </c>
      <c r="K9" t="s">
        <v>291</v>
      </c>
      <c r="L9" s="249">
        <v>140200000</v>
      </c>
      <c r="M9" t="s">
        <v>291</v>
      </c>
      <c r="N9" s="248">
        <v>5.1900000000000002E-2</v>
      </c>
      <c r="O9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topLeftCell="C1" workbookViewId="0">
      <selection activeCell="C8" sqref="C8:I8"/>
    </sheetView>
  </sheetViews>
  <sheetFormatPr defaultRowHeight="15.75" x14ac:dyDescent="0.25"/>
  <cols>
    <col min="1" max="2" width="13" style="43" hidden="1" customWidth="1"/>
    <col min="3" max="3" width="7.5703125" style="43" customWidth="1"/>
    <col min="4" max="4" width="58.7109375" style="43" customWidth="1"/>
    <col min="5" max="5" width="17.5703125" style="43" customWidth="1"/>
    <col min="6" max="6" width="16.28515625" style="43" customWidth="1"/>
    <col min="7" max="7" width="11" style="43" bestFit="1" customWidth="1"/>
    <col min="8" max="8" width="17.85546875" style="43" customWidth="1"/>
    <col min="9" max="9" width="14.7109375" style="43" customWidth="1"/>
    <col min="10" max="10" width="14.5703125" style="1" customWidth="1"/>
    <col min="11" max="11" width="21" style="43" hidden="1" customWidth="1"/>
    <col min="12" max="12" width="9.140625" style="44" hidden="1" customWidth="1"/>
    <col min="13" max="13" width="15.140625" style="1" customWidth="1"/>
    <col min="14" max="14" width="23.42578125" style="43" bestFit="1" customWidth="1"/>
    <col min="15" max="16" width="9.28515625" style="43" bestFit="1" customWidth="1"/>
    <col min="17" max="16384" width="9.140625" style="43"/>
  </cols>
  <sheetData>
    <row r="1" spans="1:13" x14ac:dyDescent="0.25">
      <c r="G1" s="60"/>
    </row>
    <row r="2" spans="1:13" x14ac:dyDescent="0.25">
      <c r="G2" s="60"/>
    </row>
    <row r="3" spans="1:13" x14ac:dyDescent="0.25">
      <c r="D3" s="43" t="s">
        <v>99</v>
      </c>
      <c r="G3" s="60"/>
    </row>
    <row r="4" spans="1:13" x14ac:dyDescent="0.25">
      <c r="G4" s="60"/>
    </row>
    <row r="5" spans="1:13" x14ac:dyDescent="0.25">
      <c r="C5" s="1" t="s">
        <v>0</v>
      </c>
      <c r="G5" s="60"/>
    </row>
    <row r="6" spans="1:13" ht="15.75" customHeight="1" x14ac:dyDescent="0.25">
      <c r="C6" s="250" t="s">
        <v>78</v>
      </c>
      <c r="D6" s="251"/>
      <c r="E6" s="251"/>
      <c r="F6" s="251"/>
      <c r="G6" s="251"/>
      <c r="H6" s="251"/>
      <c r="I6" s="252"/>
    </row>
    <row r="7" spans="1:13" ht="15.75" customHeight="1" x14ac:dyDescent="0.25">
      <c r="C7" s="253" t="s">
        <v>98</v>
      </c>
      <c r="D7" s="254"/>
      <c r="E7" s="254"/>
      <c r="F7" s="254"/>
      <c r="G7" s="254"/>
      <c r="H7" s="254"/>
      <c r="I7" s="255"/>
    </row>
    <row r="8" spans="1:13" x14ac:dyDescent="0.25">
      <c r="C8" s="256"/>
      <c r="D8" s="257"/>
      <c r="E8" s="257"/>
      <c r="F8" s="257"/>
      <c r="G8" s="257"/>
      <c r="H8" s="257"/>
      <c r="I8" s="258"/>
      <c r="K8" s="61"/>
      <c r="L8" s="62"/>
    </row>
    <row r="9" spans="1:13" x14ac:dyDescent="0.25">
      <c r="C9" s="129"/>
      <c r="D9" s="130"/>
      <c r="E9" s="130"/>
      <c r="F9" s="130"/>
      <c r="G9" s="130"/>
      <c r="H9" s="130"/>
      <c r="I9" s="131"/>
      <c r="K9" s="61"/>
      <c r="L9" s="62"/>
    </row>
    <row r="10" spans="1:13" x14ac:dyDescent="0.25">
      <c r="C10" s="259" t="s">
        <v>2</v>
      </c>
      <c r="D10" s="260" t="s">
        <v>3</v>
      </c>
      <c r="E10" s="260" t="s">
        <v>4</v>
      </c>
      <c r="F10" s="132" t="s">
        <v>5</v>
      </c>
      <c r="G10" s="260" t="s">
        <v>6</v>
      </c>
      <c r="H10" s="10" t="s">
        <v>7</v>
      </c>
      <c r="I10" s="261" t="s">
        <v>8</v>
      </c>
      <c r="J10" s="47"/>
      <c r="K10" s="48"/>
      <c r="M10" s="47"/>
    </row>
    <row r="11" spans="1:13" x14ac:dyDescent="0.25">
      <c r="C11" s="259"/>
      <c r="D11" s="260"/>
      <c r="E11" s="260"/>
      <c r="F11" s="132"/>
      <c r="G11" s="260"/>
      <c r="H11" s="10" t="s">
        <v>9</v>
      </c>
      <c r="I11" s="261"/>
      <c r="J11" s="47"/>
      <c r="K11" s="48"/>
      <c r="M11" s="47"/>
    </row>
    <row r="12" spans="1:13" s="1" customFormat="1" x14ac:dyDescent="0.25">
      <c r="C12" s="15"/>
      <c r="D12" s="22"/>
      <c r="E12" s="22"/>
      <c r="F12" s="22"/>
      <c r="G12" s="22"/>
      <c r="H12" s="63"/>
      <c r="I12" s="64"/>
      <c r="K12" s="43"/>
      <c r="L12" s="44"/>
    </row>
    <row r="13" spans="1:13" s="1" customFormat="1" x14ac:dyDescent="0.25">
      <c r="C13" s="15"/>
      <c r="D13" s="14" t="s">
        <v>10</v>
      </c>
      <c r="E13" s="22"/>
      <c r="F13" s="22"/>
      <c r="G13" s="22"/>
      <c r="H13" s="63"/>
      <c r="I13" s="64"/>
      <c r="K13" s="43"/>
      <c r="L13" s="44"/>
    </row>
    <row r="14" spans="1:13" s="1" customFormat="1" x14ac:dyDescent="0.25">
      <c r="A14" s="1" t="str">
        <f t="shared" ref="A14:A24" si="0">+$C$6&amp;D14</f>
        <v>IL&amp;FS  Infrastructure Debt Fund Series 1CIL&amp;FS Solar Power Limited</v>
      </c>
      <c r="C14" s="11">
        <v>1</v>
      </c>
      <c r="D14" s="1" t="s">
        <v>14</v>
      </c>
      <c r="E14" s="1" t="s">
        <v>15</v>
      </c>
      <c r="F14" s="1" t="s">
        <v>16</v>
      </c>
      <c r="G14" s="49">
        <v>619</v>
      </c>
      <c r="H14" s="12">
        <v>7565.2992899999999</v>
      </c>
      <c r="I14" s="13">
        <f>+H14/$H$44</f>
        <v>0.15353259090625948</v>
      </c>
      <c r="K14" s="40"/>
      <c r="L14" s="42"/>
    </row>
    <row r="15" spans="1:13" s="1" customFormat="1" x14ac:dyDescent="0.25">
      <c r="A15" s="1" t="str">
        <f t="shared" si="0"/>
        <v>IL&amp;FS  Infrastructure Debt Fund Series 1CBhilwara Green Energy Limited</v>
      </c>
      <c r="C15" s="11">
        <f>+C14+1</f>
        <v>2</v>
      </c>
      <c r="D15" s="1" t="s">
        <v>11</v>
      </c>
      <c r="E15" s="1" t="s">
        <v>12</v>
      </c>
      <c r="F15" s="1" t="s">
        <v>13</v>
      </c>
      <c r="G15" s="49">
        <v>458496</v>
      </c>
      <c r="H15" s="12">
        <v>4584.9600099999998</v>
      </c>
      <c r="I15" s="13">
        <f>+H15/$H$44</f>
        <v>9.3048637278286633E-2</v>
      </c>
      <c r="J15" s="49"/>
      <c r="K15" s="40"/>
      <c r="L15" s="42"/>
    </row>
    <row r="16" spans="1:13" s="1" customFormat="1" x14ac:dyDescent="0.25">
      <c r="A16" s="1" t="str">
        <f t="shared" si="0"/>
        <v>IL&amp;FS  Infrastructure Debt Fund Series 1CIL&amp;FS Wind Energy Limited</v>
      </c>
      <c r="C16" s="11">
        <f>+C15+1</f>
        <v>3</v>
      </c>
      <c r="D16" s="1" t="s">
        <v>17</v>
      </c>
      <c r="E16" s="1" t="s">
        <v>18</v>
      </c>
      <c r="F16" s="1" t="s">
        <v>19</v>
      </c>
      <c r="G16" s="49">
        <v>299</v>
      </c>
      <c r="H16" s="12">
        <v>3785.5147200000001</v>
      </c>
      <c r="I16" s="13">
        <f>+H16/$H$44</f>
        <v>7.6824440196784791E-2</v>
      </c>
      <c r="J16" s="49"/>
      <c r="K16" s="40"/>
      <c r="L16" s="42"/>
    </row>
    <row r="17" spans="1:17" s="1" customFormat="1" x14ac:dyDescent="0.25">
      <c r="A17" s="1" t="str">
        <f t="shared" si="0"/>
        <v>IL&amp;FS  Infrastructure Debt Fund Series 1C</v>
      </c>
      <c r="C17" s="11"/>
      <c r="G17" s="49"/>
      <c r="H17" s="12"/>
      <c r="I17" s="13"/>
      <c r="K17" s="40"/>
      <c r="L17" s="42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1"/>
      <c r="D18" s="14" t="s">
        <v>21</v>
      </c>
      <c r="G18" s="49"/>
      <c r="H18" s="12"/>
      <c r="I18" s="13"/>
      <c r="K18" s="40"/>
      <c r="L18" s="42"/>
    </row>
    <row r="19" spans="1:17" s="1" customFormat="1" x14ac:dyDescent="0.25">
      <c r="C19" s="11">
        <f>+C16+1</f>
        <v>4</v>
      </c>
      <c r="D19" s="1" t="s">
        <v>25</v>
      </c>
      <c r="E19" s="1" t="s">
        <v>26</v>
      </c>
      <c r="F19" s="1" t="s">
        <v>79</v>
      </c>
      <c r="G19" s="49">
        <v>650</v>
      </c>
      <c r="H19" s="12">
        <v>6299.9999998000003</v>
      </c>
      <c r="I19" s="13">
        <f t="shared" ref="I19:I30" si="1">+H19/$H$44</f>
        <v>0.12785420452000759</v>
      </c>
      <c r="K19" s="40"/>
      <c r="L19" s="42"/>
    </row>
    <row r="20" spans="1:17" s="1" customFormat="1" x14ac:dyDescent="0.25">
      <c r="A20" s="1" t="str">
        <f t="shared" si="0"/>
        <v>IL&amp;FS  Infrastructure Debt Fund Series 1CBabcock Borsing Limited</v>
      </c>
      <c r="C20" s="51">
        <f t="shared" ref="C20:C30" si="2">+C19+1</f>
        <v>5</v>
      </c>
      <c r="D20" s="1" t="s">
        <v>67</v>
      </c>
      <c r="E20" s="1" t="s">
        <v>54</v>
      </c>
      <c r="F20" s="1" t="s">
        <v>68</v>
      </c>
      <c r="G20" s="49">
        <v>552</v>
      </c>
      <c r="H20" s="12">
        <v>5852.2617300000002</v>
      </c>
      <c r="I20" s="13">
        <f t="shared" si="1"/>
        <v>0.11876766161202969</v>
      </c>
      <c r="K20" s="40"/>
      <c r="L20" s="42"/>
    </row>
    <row r="21" spans="1:17" s="1" customFormat="1" x14ac:dyDescent="0.25">
      <c r="A21" s="1" t="str">
        <f t="shared" si="0"/>
        <v>IL&amp;FS  Infrastructure Debt Fund Series 1CWilliamson Magor &amp; Co. Limited</v>
      </c>
      <c r="C21" s="51">
        <f t="shared" si="2"/>
        <v>6</v>
      </c>
      <c r="D21" s="1" t="s">
        <v>53</v>
      </c>
      <c r="E21" s="1" t="s">
        <v>54</v>
      </c>
      <c r="F21" s="1" t="s">
        <v>55</v>
      </c>
      <c r="G21" s="49">
        <v>380</v>
      </c>
      <c r="H21" s="12">
        <v>3885.73425</v>
      </c>
      <c r="I21" s="13">
        <f t="shared" si="1"/>
        <v>7.885832722629682E-2</v>
      </c>
      <c r="K21" s="40"/>
      <c r="L21" s="42"/>
    </row>
    <row r="22" spans="1:17" s="1" customFormat="1" x14ac:dyDescent="0.25">
      <c r="A22" s="1" t="str">
        <f t="shared" si="0"/>
        <v>IL&amp;FS  Infrastructure Debt Fund Series 1CGHV Hospitality (India) Private Limited</v>
      </c>
      <c r="C22" s="51">
        <f t="shared" si="2"/>
        <v>7</v>
      </c>
      <c r="D22" s="1" t="s">
        <v>59</v>
      </c>
      <c r="E22" s="1" t="s">
        <v>54</v>
      </c>
      <c r="F22" s="1" t="s">
        <v>60</v>
      </c>
      <c r="G22" s="49">
        <v>286</v>
      </c>
      <c r="H22" s="12">
        <v>2945.3058500000002</v>
      </c>
      <c r="I22" s="13">
        <f t="shared" si="1"/>
        <v>5.9772974052671339E-2</v>
      </c>
      <c r="K22" s="40"/>
      <c r="L22" s="42"/>
    </row>
    <row r="23" spans="1:17" s="1" customFormat="1" x14ac:dyDescent="0.25">
      <c r="A23" s="1" t="str">
        <f t="shared" si="0"/>
        <v>IL&amp;FS  Infrastructure Debt Fund Series 1CBhilangana Hydro Power Limited</v>
      </c>
      <c r="C23" s="51">
        <f t="shared" si="2"/>
        <v>8</v>
      </c>
      <c r="D23" s="1" t="s">
        <v>29</v>
      </c>
      <c r="E23" s="1" t="s">
        <v>30</v>
      </c>
      <c r="F23" s="1" t="s">
        <v>57</v>
      </c>
      <c r="G23" s="49">
        <v>261</v>
      </c>
      <c r="H23" s="12">
        <v>2610</v>
      </c>
      <c r="I23" s="13">
        <f t="shared" si="1"/>
        <v>5.2968170445684679E-2</v>
      </c>
      <c r="K23" s="40"/>
      <c r="L23" s="42"/>
    </row>
    <row r="24" spans="1:17" s="1" customFormat="1" x14ac:dyDescent="0.25">
      <c r="A24" s="1" t="str">
        <f t="shared" si="0"/>
        <v>IL&amp;FS  Infrastructure Debt Fund Series 1CClean Max Enviro Energy Solutions Private Limited</v>
      </c>
      <c r="C24" s="51">
        <f t="shared" si="2"/>
        <v>9</v>
      </c>
      <c r="D24" s="51" t="s">
        <v>33</v>
      </c>
      <c r="E24" s="1" t="s">
        <v>34</v>
      </c>
      <c r="F24" s="51" t="s">
        <v>35</v>
      </c>
      <c r="G24" s="49">
        <v>173</v>
      </c>
      <c r="H24" s="12">
        <v>1297.5</v>
      </c>
      <c r="I24" s="13">
        <f t="shared" si="1"/>
        <v>2.6331877836504165E-2</v>
      </c>
      <c r="K24" s="40"/>
      <c r="L24" s="42"/>
    </row>
    <row r="25" spans="1:17" s="1" customFormat="1" x14ac:dyDescent="0.25">
      <c r="A25" s="1" t="str">
        <f>+$C$6&amp;D25</f>
        <v>IL&amp;FS  Infrastructure Debt Fund Series 1CAMRI Hospital Limited</v>
      </c>
      <c r="C25" s="51">
        <f t="shared" si="2"/>
        <v>10</v>
      </c>
      <c r="D25" s="1" t="s">
        <v>22</v>
      </c>
      <c r="E25" s="1" t="s">
        <v>23</v>
      </c>
      <c r="F25" s="1" t="s">
        <v>80</v>
      </c>
      <c r="G25" s="49">
        <v>120</v>
      </c>
      <c r="H25" s="12">
        <v>1199.2438400000001</v>
      </c>
      <c r="I25" s="13">
        <f t="shared" si="1"/>
        <v>2.4337836062474104E-2</v>
      </c>
      <c r="K25" s="40"/>
      <c r="L25" s="42"/>
    </row>
    <row r="26" spans="1:17" s="1" customFormat="1" x14ac:dyDescent="0.25">
      <c r="C26" s="51">
        <f t="shared" si="2"/>
        <v>11</v>
      </c>
      <c r="D26" s="1" t="s">
        <v>67</v>
      </c>
      <c r="E26" s="1" t="s">
        <v>54</v>
      </c>
      <c r="F26" s="1" t="s">
        <v>72</v>
      </c>
      <c r="G26" s="49">
        <v>85</v>
      </c>
      <c r="H26" s="12">
        <v>885.65587000000005</v>
      </c>
      <c r="I26" s="13">
        <f t="shared" si="1"/>
        <v>1.7973782022368257E-2</v>
      </c>
      <c r="K26" s="40"/>
      <c r="L26" s="42"/>
    </row>
    <row r="27" spans="1:17" s="1" customFormat="1" x14ac:dyDescent="0.25">
      <c r="A27" s="1" t="str">
        <f>+$C$6&amp;D27</f>
        <v>IL&amp;FS  Infrastructure Debt Fund Series 1CAbhitech Developers Private Limited</v>
      </c>
      <c r="C27" s="51">
        <f t="shared" si="2"/>
        <v>12</v>
      </c>
      <c r="D27" s="1" t="s">
        <v>62</v>
      </c>
      <c r="E27" s="1" t="s">
        <v>54</v>
      </c>
      <c r="F27" s="1" t="s">
        <v>63</v>
      </c>
      <c r="G27" s="49">
        <v>61000</v>
      </c>
      <c r="H27" s="12">
        <v>610</v>
      </c>
      <c r="I27" s="13">
        <f t="shared" si="1"/>
        <v>1.2379534088838181E-2</v>
      </c>
      <c r="K27" s="40"/>
      <c r="L27" s="42"/>
    </row>
    <row r="28" spans="1:17" s="1" customFormat="1" x14ac:dyDescent="0.25">
      <c r="C28" s="51">
        <f t="shared" si="2"/>
        <v>13</v>
      </c>
      <c r="D28" s="1" t="s">
        <v>29</v>
      </c>
      <c r="E28" s="1" t="s">
        <v>30</v>
      </c>
      <c r="F28" s="1" t="s">
        <v>31</v>
      </c>
      <c r="G28" s="49">
        <v>47</v>
      </c>
      <c r="H28" s="12">
        <v>470</v>
      </c>
      <c r="I28" s="13">
        <f t="shared" si="1"/>
        <v>9.5383295438589265E-3</v>
      </c>
      <c r="K28" s="40"/>
      <c r="L28" s="42"/>
    </row>
    <row r="29" spans="1:17" s="1" customFormat="1" x14ac:dyDescent="0.25">
      <c r="C29" s="51">
        <f t="shared" si="2"/>
        <v>14</v>
      </c>
      <c r="D29" s="1" t="s">
        <v>29</v>
      </c>
      <c r="E29" s="1" t="s">
        <v>30</v>
      </c>
      <c r="F29" s="1" t="s">
        <v>32</v>
      </c>
      <c r="G29" s="49">
        <v>40</v>
      </c>
      <c r="H29" s="12">
        <v>400</v>
      </c>
      <c r="I29" s="13">
        <f t="shared" si="1"/>
        <v>8.1177272713692985E-3</v>
      </c>
      <c r="K29" s="40"/>
      <c r="L29" s="42"/>
    </row>
    <row r="30" spans="1:17" s="1" customFormat="1" x14ac:dyDescent="0.25">
      <c r="C30" s="51">
        <f t="shared" si="2"/>
        <v>15</v>
      </c>
      <c r="D30" s="1" t="s">
        <v>69</v>
      </c>
      <c r="E30" s="1" t="s">
        <v>54</v>
      </c>
      <c r="F30" s="1" t="s">
        <v>70</v>
      </c>
      <c r="G30" s="49">
        <v>10061</v>
      </c>
      <c r="H30" s="12">
        <v>101.47828</v>
      </c>
      <c r="I30" s="13">
        <f t="shared" si="1"/>
        <v>2.0594325025191243E-3</v>
      </c>
      <c r="K30" s="40"/>
      <c r="L30" s="42"/>
    </row>
    <row r="31" spans="1:17" s="1" customFormat="1" x14ac:dyDescent="0.25">
      <c r="C31" s="15"/>
      <c r="D31" s="16" t="s">
        <v>39</v>
      </c>
      <c r="E31" s="16"/>
      <c r="F31" s="16"/>
      <c r="G31" s="16"/>
      <c r="H31" s="17">
        <v>42492.953839800008</v>
      </c>
      <c r="I31" s="18">
        <f>SUM(I14:I30)</f>
        <v>0.86236552556595303</v>
      </c>
      <c r="J31" s="19"/>
      <c r="K31" s="43"/>
      <c r="L31" s="44"/>
      <c r="M31" s="38"/>
      <c r="N31" s="38"/>
      <c r="O31" s="49"/>
      <c r="P31" s="49"/>
      <c r="Q31" s="49"/>
    </row>
    <row r="32" spans="1:17" s="1" customFormat="1" x14ac:dyDescent="0.25">
      <c r="C32" s="15"/>
      <c r="D32" s="19"/>
      <c r="E32" s="19"/>
      <c r="F32" s="19"/>
      <c r="G32" s="19"/>
      <c r="H32" s="20"/>
      <c r="I32" s="21"/>
      <c r="J32" s="19"/>
      <c r="K32" s="43"/>
      <c r="L32" s="44"/>
    </row>
    <row r="33" spans="2:14" x14ac:dyDescent="0.25">
      <c r="C33" s="15"/>
      <c r="D33" s="14" t="s">
        <v>40</v>
      </c>
      <c r="E33" s="22"/>
      <c r="F33" s="22"/>
      <c r="G33" s="22"/>
      <c r="H33" s="63"/>
      <c r="I33" s="64"/>
      <c r="K33" s="61" t="s">
        <v>81</v>
      </c>
      <c r="L33" s="62" t="s">
        <v>82</v>
      </c>
    </row>
    <row r="34" spans="2:14" x14ac:dyDescent="0.25">
      <c r="B34" s="43" t="str">
        <f>+$C$6&amp;D34</f>
        <v>IL&amp;FS  Infrastructure Debt Fund Series 1CTriparty Repo</v>
      </c>
      <c r="C34" s="15"/>
      <c r="D34" s="22" t="s">
        <v>41</v>
      </c>
      <c r="E34" s="65"/>
      <c r="F34" s="65"/>
      <c r="G34" s="65"/>
      <c r="H34" s="63">
        <v>6506.4027287999997</v>
      </c>
      <c r="I34" s="13">
        <f>+H34/$H$44</f>
        <v>0.13204300717522846</v>
      </c>
      <c r="K34" s="43" t="s">
        <v>74</v>
      </c>
      <c r="L34" s="44">
        <v>0.40260000000000001</v>
      </c>
    </row>
    <row r="35" spans="2:14" x14ac:dyDescent="0.25">
      <c r="C35" s="15"/>
      <c r="D35" s="16" t="s">
        <v>39</v>
      </c>
      <c r="E35" s="16"/>
      <c r="F35" s="16"/>
      <c r="G35" s="16"/>
      <c r="H35" s="17">
        <v>6506.4027287999997</v>
      </c>
      <c r="I35" s="18">
        <f>SUM(I34)</f>
        <v>0.13204300717522846</v>
      </c>
      <c r="J35" s="19"/>
    </row>
    <row r="36" spans="2:14" s="1" customFormat="1" x14ac:dyDescent="0.25">
      <c r="C36" s="15"/>
      <c r="D36" s="22"/>
      <c r="E36" s="22"/>
      <c r="F36" s="22"/>
      <c r="G36" s="22"/>
      <c r="H36" s="63"/>
      <c r="I36" s="64"/>
      <c r="K36" s="43"/>
      <c r="L36" s="44"/>
    </row>
    <row r="37" spans="2:14" s="1" customFormat="1" x14ac:dyDescent="0.25">
      <c r="B37" s="43" t="str">
        <f>+$C$6&amp;D37</f>
        <v>IL&amp;FS  Infrastructure Debt Fund Series 1CTriparty Repo Margin</v>
      </c>
      <c r="C37" s="11"/>
      <c r="D37" s="14" t="s">
        <v>42</v>
      </c>
      <c r="G37" s="2"/>
      <c r="H37" s="63">
        <v>35.5</v>
      </c>
      <c r="I37" s="13">
        <f>+H37/$H$44</f>
        <v>7.204482953340253E-4</v>
      </c>
      <c r="K37" s="40"/>
      <c r="L37" s="42"/>
    </row>
    <row r="38" spans="2:14" s="1" customFormat="1" x14ac:dyDescent="0.25">
      <c r="C38" s="15"/>
      <c r="D38" s="16" t="s">
        <v>39</v>
      </c>
      <c r="E38" s="16"/>
      <c r="F38" s="16"/>
      <c r="G38" s="66"/>
      <c r="H38" s="17">
        <v>35.5</v>
      </c>
      <c r="I38" s="30">
        <f>SUM(I37)</f>
        <v>7.204482953340253E-4</v>
      </c>
      <c r="K38" s="43"/>
      <c r="L38" s="44"/>
    </row>
    <row r="39" spans="2:14" s="1" customFormat="1" x14ac:dyDescent="0.25">
      <c r="C39" s="15"/>
      <c r="D39" s="22"/>
      <c r="E39" s="22"/>
      <c r="F39" s="22"/>
      <c r="G39" s="22"/>
      <c r="H39" s="63"/>
      <c r="I39" s="64"/>
      <c r="K39" s="43"/>
      <c r="L39" s="44"/>
    </row>
    <row r="40" spans="2:14" s="1" customFormat="1" x14ac:dyDescent="0.25">
      <c r="C40" s="15"/>
      <c r="D40" s="14" t="s">
        <v>43</v>
      </c>
      <c r="E40" s="22"/>
      <c r="F40" s="22"/>
      <c r="G40" s="22"/>
      <c r="H40" s="63"/>
      <c r="I40" s="64"/>
      <c r="K40" s="43"/>
      <c r="L40" s="44"/>
    </row>
    <row r="41" spans="2:14" x14ac:dyDescent="0.25">
      <c r="C41" s="11">
        <v>1</v>
      </c>
      <c r="D41" s="22" t="s">
        <v>77</v>
      </c>
      <c r="E41" s="22"/>
      <c r="F41" s="22"/>
      <c r="G41" s="22"/>
      <c r="H41" s="12">
        <v>-95.931669500008866</v>
      </c>
      <c r="I41" s="13">
        <f>+H41/$H$44</f>
        <v>-1.946867824220521E-3</v>
      </c>
    </row>
    <row r="42" spans="2:14" s="1" customFormat="1" x14ac:dyDescent="0.25">
      <c r="B42" s="43" t="str">
        <f>+$C$6&amp;D42</f>
        <v>IL&amp;FS  Infrastructure Debt Fund Series 1CCash &amp; Cash Equivalents</v>
      </c>
      <c r="C42" s="11">
        <v>2</v>
      </c>
      <c r="D42" s="1" t="s">
        <v>45</v>
      </c>
      <c r="H42" s="63">
        <v>335.9505221</v>
      </c>
      <c r="I42" s="13">
        <f>+H42/$H$44</f>
        <v>6.8178867877048107E-3</v>
      </c>
      <c r="K42" s="40"/>
      <c r="L42" s="42"/>
    </row>
    <row r="43" spans="2:14" x14ac:dyDescent="0.25">
      <c r="C43" s="15"/>
      <c r="D43" s="16" t="s">
        <v>39</v>
      </c>
      <c r="E43" s="16"/>
      <c r="F43" s="16"/>
      <c r="G43" s="16"/>
      <c r="H43" s="17">
        <v>240.01885259999113</v>
      </c>
      <c r="I43" s="18">
        <f>SUM(I41:I42)</f>
        <v>4.8710189634842901E-3</v>
      </c>
      <c r="J43" s="19"/>
    </row>
    <row r="44" spans="2:14" x14ac:dyDescent="0.25">
      <c r="C44" s="15"/>
      <c r="D44" s="31" t="s">
        <v>46</v>
      </c>
      <c r="E44" s="31"/>
      <c r="F44" s="31"/>
      <c r="G44" s="31"/>
      <c r="H44" s="67">
        <v>49274.875421199999</v>
      </c>
      <c r="I44" s="33">
        <f>+I31+I35+I38+I43</f>
        <v>0.99999999999999978</v>
      </c>
      <c r="J44" s="34"/>
      <c r="N44" s="70"/>
    </row>
    <row r="45" spans="2:14" s="40" customFormat="1" x14ac:dyDescent="0.25">
      <c r="C45" s="1"/>
      <c r="D45" s="34"/>
      <c r="E45" s="34"/>
      <c r="F45" s="34"/>
      <c r="G45" s="34"/>
      <c r="H45" s="68"/>
      <c r="I45" s="69"/>
      <c r="J45" s="34"/>
      <c r="L45" s="42"/>
      <c r="M45" s="1"/>
      <c r="N45" s="70"/>
    </row>
    <row r="46" spans="2:14" x14ac:dyDescent="0.25">
      <c r="C46" s="1"/>
      <c r="D46" s="37" t="s">
        <v>47</v>
      </c>
      <c r="E46" s="34"/>
      <c r="F46" s="34"/>
      <c r="G46" s="34"/>
      <c r="H46" s="35"/>
      <c r="I46" s="69"/>
      <c r="J46" s="34"/>
    </row>
    <row r="48" spans="2:14" hidden="1" x14ac:dyDescent="0.25">
      <c r="G48" s="43">
        <v>4496672066.5299997</v>
      </c>
      <c r="H48" s="58">
        <v>44966.720665299996</v>
      </c>
    </row>
    <row r="49" spans="8:8" hidden="1" x14ac:dyDescent="0.25">
      <c r="H49" s="58">
        <v>4308.1547559000028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20" sqref="A20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300</v>
      </c>
      <c r="C3" t="s">
        <v>217</v>
      </c>
      <c r="D3" s="244" t="s">
        <v>289</v>
      </c>
      <c r="E3" s="245">
        <v>43724</v>
      </c>
      <c r="F3" s="246">
        <v>1</v>
      </c>
      <c r="G3" t="s">
        <v>290</v>
      </c>
      <c r="H3" s="245">
        <v>43721</v>
      </c>
      <c r="I3" s="245">
        <v>43721</v>
      </c>
      <c r="J3" s="245">
        <v>43721</v>
      </c>
      <c r="K3" t="s">
        <v>291</v>
      </c>
      <c r="L3" s="247">
        <v>572548737.70000005</v>
      </c>
      <c r="M3" t="s">
        <v>291</v>
      </c>
      <c r="N3" s="248">
        <v>5.1900000000000002E-2</v>
      </c>
      <c r="O3" t="s">
        <v>292</v>
      </c>
    </row>
    <row r="4" spans="1:15" x14ac:dyDescent="0.25">
      <c r="A4">
        <f t="shared" ref="A4:A10" si="0">+A3+1</f>
        <v>2</v>
      </c>
      <c r="B4" t="s">
        <v>300</v>
      </c>
      <c r="C4" t="s">
        <v>217</v>
      </c>
      <c r="D4" t="s">
        <v>293</v>
      </c>
      <c r="E4" s="245">
        <v>43724</v>
      </c>
      <c r="F4" s="246">
        <v>1</v>
      </c>
      <c r="G4" t="s">
        <v>290</v>
      </c>
      <c r="H4" s="245">
        <v>43721</v>
      </c>
      <c r="I4" s="245">
        <v>43721</v>
      </c>
      <c r="J4" s="245">
        <v>43721</v>
      </c>
      <c r="K4" t="s">
        <v>291</v>
      </c>
      <c r="L4" s="249">
        <v>647800000</v>
      </c>
      <c r="M4" t="s">
        <v>291</v>
      </c>
      <c r="N4" s="248">
        <v>5.1900000000000002E-2</v>
      </c>
      <c r="O4" t="s">
        <v>292</v>
      </c>
    </row>
    <row r="5" spans="1:15" x14ac:dyDescent="0.25">
      <c r="A5">
        <f t="shared" si="0"/>
        <v>3</v>
      </c>
      <c r="B5" t="s">
        <v>300</v>
      </c>
      <c r="C5" t="s">
        <v>217</v>
      </c>
      <c r="D5" t="s">
        <v>294</v>
      </c>
      <c r="E5" s="245">
        <v>43724</v>
      </c>
      <c r="F5" s="246">
        <v>1</v>
      </c>
      <c r="G5" t="s">
        <v>290</v>
      </c>
      <c r="H5" s="245">
        <v>43721</v>
      </c>
      <c r="I5" s="245">
        <v>43721</v>
      </c>
      <c r="J5" s="245">
        <v>43721</v>
      </c>
      <c r="K5" t="s">
        <v>291</v>
      </c>
      <c r="L5" s="249">
        <v>402500000</v>
      </c>
      <c r="M5" t="s">
        <v>291</v>
      </c>
      <c r="N5" s="248">
        <v>5.1900000000000002E-2</v>
      </c>
      <c r="O5" t="s">
        <v>292</v>
      </c>
    </row>
    <row r="6" spans="1:15" x14ac:dyDescent="0.25">
      <c r="A6">
        <f t="shared" si="0"/>
        <v>4</v>
      </c>
      <c r="B6" t="s">
        <v>300</v>
      </c>
      <c r="C6" t="s">
        <v>217</v>
      </c>
      <c r="D6" t="s">
        <v>295</v>
      </c>
      <c r="E6" s="245">
        <v>43724</v>
      </c>
      <c r="F6" s="246">
        <v>1</v>
      </c>
      <c r="G6" t="s">
        <v>290</v>
      </c>
      <c r="H6" s="245">
        <v>43721</v>
      </c>
      <c r="I6" s="245">
        <v>43721</v>
      </c>
      <c r="J6" s="245">
        <v>43721</v>
      </c>
      <c r="K6" t="s">
        <v>291</v>
      </c>
      <c r="L6" s="249">
        <v>481200000</v>
      </c>
      <c r="M6" t="s">
        <v>291</v>
      </c>
      <c r="N6" s="248">
        <v>5.1900000000000002E-2</v>
      </c>
      <c r="O6" t="s">
        <v>292</v>
      </c>
    </row>
    <row r="7" spans="1:15" x14ac:dyDescent="0.25">
      <c r="A7">
        <f t="shared" si="0"/>
        <v>5</v>
      </c>
      <c r="B7" t="s">
        <v>300</v>
      </c>
      <c r="C7" t="s">
        <v>217</v>
      </c>
      <c r="D7" t="s">
        <v>296</v>
      </c>
      <c r="E7" s="245">
        <v>43724</v>
      </c>
      <c r="F7" s="246">
        <v>1</v>
      </c>
      <c r="G7" t="s">
        <v>290</v>
      </c>
      <c r="H7" s="245">
        <v>43721</v>
      </c>
      <c r="I7" s="245">
        <v>43721</v>
      </c>
      <c r="J7" s="245">
        <v>43721</v>
      </c>
      <c r="K7" t="s">
        <v>291</v>
      </c>
      <c r="L7" s="249">
        <v>58500000</v>
      </c>
      <c r="M7" t="s">
        <v>291</v>
      </c>
      <c r="N7" s="248">
        <v>5.1900000000000002E-2</v>
      </c>
      <c r="O7" t="s">
        <v>292</v>
      </c>
    </row>
    <row r="8" spans="1:15" x14ac:dyDescent="0.25">
      <c r="A8">
        <f t="shared" si="0"/>
        <v>6</v>
      </c>
      <c r="B8" t="s">
        <v>300</v>
      </c>
      <c r="C8" t="s">
        <v>217</v>
      </c>
      <c r="D8" t="s">
        <v>297</v>
      </c>
      <c r="E8" s="245">
        <v>43724</v>
      </c>
      <c r="F8" s="246">
        <v>1</v>
      </c>
      <c r="G8" t="s">
        <v>290</v>
      </c>
      <c r="H8" s="245">
        <v>43721</v>
      </c>
      <c r="I8" s="245">
        <v>43721</v>
      </c>
      <c r="J8" s="245">
        <v>43721</v>
      </c>
      <c r="K8" t="s">
        <v>291</v>
      </c>
      <c r="L8" s="249">
        <v>396100000</v>
      </c>
      <c r="M8" t="s">
        <v>291</v>
      </c>
      <c r="N8" s="248">
        <v>5.1900000000000002E-2</v>
      </c>
      <c r="O8" t="s">
        <v>292</v>
      </c>
    </row>
    <row r="9" spans="1:15" x14ac:dyDescent="0.25">
      <c r="A9">
        <f t="shared" si="0"/>
        <v>7</v>
      </c>
      <c r="B9" t="s">
        <v>300</v>
      </c>
      <c r="C9" t="s">
        <v>217</v>
      </c>
      <c r="D9" t="s">
        <v>298</v>
      </c>
      <c r="E9" s="245">
        <v>43724</v>
      </c>
      <c r="F9" s="246">
        <v>1</v>
      </c>
      <c r="G9" t="s">
        <v>290</v>
      </c>
      <c r="H9" s="245">
        <v>43721</v>
      </c>
      <c r="I9" s="245">
        <v>43721</v>
      </c>
      <c r="J9" s="245">
        <v>43721</v>
      </c>
      <c r="K9" t="s">
        <v>291</v>
      </c>
      <c r="L9" s="249">
        <v>140200000</v>
      </c>
      <c r="M9" t="s">
        <v>291</v>
      </c>
      <c r="N9" s="248">
        <v>5.1900000000000002E-2</v>
      </c>
      <c r="O9" t="s">
        <v>292</v>
      </c>
    </row>
    <row r="10" spans="1:15" x14ac:dyDescent="0.25">
      <c r="A10">
        <f t="shared" si="0"/>
        <v>8</v>
      </c>
      <c r="B10" t="s">
        <v>301</v>
      </c>
      <c r="C10" t="s">
        <v>217</v>
      </c>
      <c r="D10" s="244" t="s">
        <v>289</v>
      </c>
      <c r="E10" s="245">
        <v>43724</v>
      </c>
      <c r="F10" s="246">
        <v>1</v>
      </c>
      <c r="G10" t="s">
        <v>290</v>
      </c>
      <c r="H10" s="245">
        <v>43721</v>
      </c>
      <c r="I10" s="245">
        <v>43721</v>
      </c>
      <c r="J10" s="245">
        <v>43721</v>
      </c>
      <c r="K10" t="s">
        <v>291</v>
      </c>
      <c r="L10" s="247">
        <v>159931646</v>
      </c>
      <c r="M10" t="s">
        <v>291</v>
      </c>
      <c r="N10" s="248">
        <v>5.1999999999999998E-2</v>
      </c>
      <c r="O10" t="s">
        <v>292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A17" sqref="A17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302</v>
      </c>
      <c r="C3" t="s">
        <v>217</v>
      </c>
      <c r="D3" s="244" t="s">
        <v>289</v>
      </c>
      <c r="E3" s="245">
        <v>43725</v>
      </c>
      <c r="F3" s="246">
        <v>1</v>
      </c>
      <c r="G3" t="s">
        <v>290</v>
      </c>
      <c r="H3" s="245">
        <v>43724</v>
      </c>
      <c r="I3" s="245">
        <v>43724</v>
      </c>
      <c r="J3" s="245">
        <v>43724</v>
      </c>
      <c r="K3" t="s">
        <v>291</v>
      </c>
      <c r="L3" s="247">
        <v>732700000</v>
      </c>
      <c r="M3" t="s">
        <v>291</v>
      </c>
      <c r="N3" s="248">
        <v>5.28E-2</v>
      </c>
      <c r="O3" t="s">
        <v>292</v>
      </c>
    </row>
    <row r="4" spans="1:15" x14ac:dyDescent="0.25">
      <c r="A4">
        <f t="shared" ref="A4:A10" si="0">+A3+1</f>
        <v>2</v>
      </c>
      <c r="B4" t="s">
        <v>303</v>
      </c>
      <c r="C4" t="s">
        <v>217</v>
      </c>
      <c r="D4" t="s">
        <v>293</v>
      </c>
      <c r="E4" s="245">
        <v>43725</v>
      </c>
      <c r="F4" s="246">
        <v>1</v>
      </c>
      <c r="G4" t="s">
        <v>290</v>
      </c>
      <c r="H4" s="245">
        <v>43724</v>
      </c>
      <c r="I4" s="245">
        <v>43724</v>
      </c>
      <c r="J4" s="245">
        <v>43724</v>
      </c>
      <c r="K4" t="s">
        <v>291</v>
      </c>
      <c r="L4" s="249">
        <v>481215975.39999998</v>
      </c>
      <c r="M4" t="s">
        <v>291</v>
      </c>
      <c r="N4" s="248">
        <v>5.2900000000000003E-2</v>
      </c>
      <c r="O4" t="s">
        <v>292</v>
      </c>
    </row>
    <row r="5" spans="1:15" x14ac:dyDescent="0.25">
      <c r="A5">
        <f t="shared" si="0"/>
        <v>3</v>
      </c>
      <c r="B5" t="s">
        <v>303</v>
      </c>
      <c r="C5" t="s">
        <v>217</v>
      </c>
      <c r="D5" t="s">
        <v>294</v>
      </c>
      <c r="E5" s="245">
        <v>43725</v>
      </c>
      <c r="F5" s="246">
        <v>1</v>
      </c>
      <c r="G5" t="s">
        <v>290</v>
      </c>
      <c r="H5" s="245">
        <v>43724</v>
      </c>
      <c r="I5" s="245">
        <v>43724</v>
      </c>
      <c r="J5" s="245">
        <v>43724</v>
      </c>
      <c r="K5" t="s">
        <v>291</v>
      </c>
      <c r="L5" s="249">
        <v>402500000</v>
      </c>
      <c r="M5" t="s">
        <v>291</v>
      </c>
      <c r="N5" s="248">
        <v>5.2900000000000003E-2</v>
      </c>
      <c r="O5" t="s">
        <v>292</v>
      </c>
    </row>
    <row r="6" spans="1:15" x14ac:dyDescent="0.25">
      <c r="A6">
        <f t="shared" si="0"/>
        <v>4</v>
      </c>
      <c r="B6" t="s">
        <v>303</v>
      </c>
      <c r="C6" t="s">
        <v>217</v>
      </c>
      <c r="D6" t="s">
        <v>295</v>
      </c>
      <c r="E6" s="245">
        <v>43725</v>
      </c>
      <c r="F6" s="246">
        <v>1</v>
      </c>
      <c r="G6" t="s">
        <v>290</v>
      </c>
      <c r="H6" s="245">
        <v>43724</v>
      </c>
      <c r="I6" s="245">
        <v>43724</v>
      </c>
      <c r="J6" s="245">
        <v>43724</v>
      </c>
      <c r="K6" t="s">
        <v>291</v>
      </c>
      <c r="L6" s="249">
        <v>481200000</v>
      </c>
      <c r="M6" t="s">
        <v>291</v>
      </c>
      <c r="N6" s="248">
        <v>5.2900000000000003E-2</v>
      </c>
      <c r="O6" t="s">
        <v>292</v>
      </c>
    </row>
    <row r="7" spans="1:15" x14ac:dyDescent="0.25">
      <c r="A7">
        <f t="shared" si="0"/>
        <v>5</v>
      </c>
      <c r="B7" t="s">
        <v>303</v>
      </c>
      <c r="C7" t="s">
        <v>217</v>
      </c>
      <c r="D7" t="s">
        <v>296</v>
      </c>
      <c r="E7" s="245">
        <v>43725</v>
      </c>
      <c r="F7" s="246">
        <v>1</v>
      </c>
      <c r="G7" t="s">
        <v>290</v>
      </c>
      <c r="H7" s="245">
        <v>43724</v>
      </c>
      <c r="I7" s="245">
        <v>43724</v>
      </c>
      <c r="J7" s="245">
        <v>43724</v>
      </c>
      <c r="K7" t="s">
        <v>291</v>
      </c>
      <c r="L7" s="249">
        <v>58500000</v>
      </c>
      <c r="M7" t="s">
        <v>291</v>
      </c>
      <c r="N7" s="248">
        <v>5.2900000000000003E-2</v>
      </c>
      <c r="O7" t="s">
        <v>292</v>
      </c>
    </row>
    <row r="8" spans="1:15" x14ac:dyDescent="0.25">
      <c r="A8">
        <f t="shared" si="0"/>
        <v>6</v>
      </c>
      <c r="B8" t="s">
        <v>303</v>
      </c>
      <c r="C8" t="s">
        <v>217</v>
      </c>
      <c r="D8" t="s">
        <v>297</v>
      </c>
      <c r="E8" s="245">
        <v>43725</v>
      </c>
      <c r="F8" s="246">
        <v>1</v>
      </c>
      <c r="G8" t="s">
        <v>290</v>
      </c>
      <c r="H8" s="245">
        <v>43724</v>
      </c>
      <c r="I8" s="245">
        <v>43724</v>
      </c>
      <c r="J8" s="245">
        <v>43724</v>
      </c>
      <c r="K8" t="s">
        <v>291</v>
      </c>
      <c r="L8" s="249">
        <v>396100000</v>
      </c>
      <c r="M8" t="s">
        <v>291</v>
      </c>
      <c r="N8" s="248">
        <v>5.2900000000000003E-2</v>
      </c>
      <c r="O8" t="s">
        <v>292</v>
      </c>
    </row>
    <row r="9" spans="1:15" x14ac:dyDescent="0.25">
      <c r="A9">
        <f t="shared" si="0"/>
        <v>7</v>
      </c>
      <c r="B9" t="s">
        <v>303</v>
      </c>
      <c r="C9" t="s">
        <v>217</v>
      </c>
      <c r="D9" t="s">
        <v>298</v>
      </c>
      <c r="E9" s="245">
        <v>43725</v>
      </c>
      <c r="F9" s="246">
        <v>1</v>
      </c>
      <c r="G9" t="s">
        <v>290</v>
      </c>
      <c r="H9" s="245">
        <v>43724</v>
      </c>
      <c r="I9" s="245">
        <v>43724</v>
      </c>
      <c r="J9" s="245">
        <v>43724</v>
      </c>
      <c r="K9" t="s">
        <v>291</v>
      </c>
      <c r="L9" s="249">
        <v>140200000</v>
      </c>
      <c r="M9" t="s">
        <v>291</v>
      </c>
      <c r="N9" s="248">
        <v>5.2900000000000003E-2</v>
      </c>
      <c r="O9" t="s">
        <v>292</v>
      </c>
    </row>
    <row r="10" spans="1:15" x14ac:dyDescent="0.25">
      <c r="A10">
        <f t="shared" si="0"/>
        <v>8</v>
      </c>
      <c r="B10" t="s">
        <v>302</v>
      </c>
      <c r="C10" t="s">
        <v>217</v>
      </c>
      <c r="D10" s="244" t="s">
        <v>293</v>
      </c>
      <c r="E10" s="245">
        <v>43725</v>
      </c>
      <c r="F10" s="246">
        <v>1</v>
      </c>
      <c r="G10" t="s">
        <v>290</v>
      </c>
      <c r="H10" s="245">
        <v>43724</v>
      </c>
      <c r="I10" s="245">
        <v>43724</v>
      </c>
      <c r="J10" s="245">
        <v>43724</v>
      </c>
      <c r="K10" t="s">
        <v>291</v>
      </c>
      <c r="L10" s="247">
        <v>167169827</v>
      </c>
      <c r="M10" t="s">
        <v>291</v>
      </c>
      <c r="N10" s="248">
        <v>5.28E-2</v>
      </c>
      <c r="O10" t="s">
        <v>292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18" sqref="A18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304</v>
      </c>
      <c r="C3" t="s">
        <v>217</v>
      </c>
      <c r="D3" s="244" t="s">
        <v>289</v>
      </c>
      <c r="E3" s="245">
        <v>43726</v>
      </c>
      <c r="F3" s="246">
        <v>1</v>
      </c>
      <c r="G3" t="s">
        <v>290</v>
      </c>
      <c r="H3" s="245">
        <v>43725</v>
      </c>
      <c r="I3" s="245">
        <v>43725</v>
      </c>
      <c r="J3" s="245">
        <v>43725</v>
      </c>
      <c r="K3" t="s">
        <v>291</v>
      </c>
      <c r="L3" s="247">
        <v>732676939.29999995</v>
      </c>
      <c r="M3" t="s">
        <v>291</v>
      </c>
      <c r="N3" s="248">
        <v>5.3999999999999999E-2</v>
      </c>
      <c r="O3" t="s">
        <v>292</v>
      </c>
    </row>
    <row r="4" spans="1:15" x14ac:dyDescent="0.25">
      <c r="A4">
        <f t="shared" ref="A4:A9" si="0">+A3+1</f>
        <v>2</v>
      </c>
      <c r="B4" t="s">
        <v>304</v>
      </c>
      <c r="C4" t="s">
        <v>217</v>
      </c>
      <c r="D4" t="s">
        <v>293</v>
      </c>
      <c r="E4" s="245">
        <v>43726</v>
      </c>
      <c r="F4" s="246">
        <v>1</v>
      </c>
      <c r="G4" t="s">
        <v>290</v>
      </c>
      <c r="H4" s="245">
        <v>43725</v>
      </c>
      <c r="I4" s="245">
        <v>43725</v>
      </c>
      <c r="J4" s="245">
        <v>43725</v>
      </c>
      <c r="K4" t="s">
        <v>291</v>
      </c>
      <c r="L4" s="249">
        <v>648400000</v>
      </c>
      <c r="M4" t="s">
        <v>291</v>
      </c>
      <c r="N4" s="248">
        <v>5.3999999999999999E-2</v>
      </c>
      <c r="O4" t="s">
        <v>292</v>
      </c>
    </row>
    <row r="5" spans="1:15" x14ac:dyDescent="0.25">
      <c r="A5">
        <f t="shared" si="0"/>
        <v>3</v>
      </c>
      <c r="B5" t="s">
        <v>304</v>
      </c>
      <c r="C5" t="s">
        <v>217</v>
      </c>
      <c r="D5" t="s">
        <v>294</v>
      </c>
      <c r="E5" s="245">
        <v>43726</v>
      </c>
      <c r="F5" s="246">
        <v>1</v>
      </c>
      <c r="G5" t="s">
        <v>290</v>
      </c>
      <c r="H5" s="245">
        <v>43725</v>
      </c>
      <c r="I5" s="245">
        <v>43725</v>
      </c>
      <c r="J5" s="245">
        <v>43725</v>
      </c>
      <c r="K5" t="s">
        <v>291</v>
      </c>
      <c r="L5" s="249">
        <v>402500000</v>
      </c>
      <c r="M5" t="s">
        <v>291</v>
      </c>
      <c r="N5" s="248">
        <v>5.3999999999999999E-2</v>
      </c>
      <c r="O5" t="s">
        <v>292</v>
      </c>
    </row>
    <row r="6" spans="1:15" x14ac:dyDescent="0.25">
      <c r="A6">
        <f t="shared" si="0"/>
        <v>4</v>
      </c>
      <c r="B6" t="s">
        <v>304</v>
      </c>
      <c r="C6" t="s">
        <v>217</v>
      </c>
      <c r="D6" t="s">
        <v>295</v>
      </c>
      <c r="E6" s="245">
        <v>43726</v>
      </c>
      <c r="F6" s="246">
        <v>1</v>
      </c>
      <c r="G6" t="s">
        <v>290</v>
      </c>
      <c r="H6" s="245">
        <v>43725</v>
      </c>
      <c r="I6" s="245">
        <v>43725</v>
      </c>
      <c r="J6" s="245">
        <v>43725</v>
      </c>
      <c r="K6" t="s">
        <v>291</v>
      </c>
      <c r="L6" s="249">
        <v>481200000</v>
      </c>
      <c r="M6" t="s">
        <v>291</v>
      </c>
      <c r="N6" s="248">
        <v>5.3999999999999999E-2</v>
      </c>
      <c r="O6" t="s">
        <v>292</v>
      </c>
    </row>
    <row r="7" spans="1:15" x14ac:dyDescent="0.25">
      <c r="A7">
        <f t="shared" si="0"/>
        <v>5</v>
      </c>
      <c r="B7" t="s">
        <v>304</v>
      </c>
      <c r="C7" t="s">
        <v>217</v>
      </c>
      <c r="D7" t="s">
        <v>296</v>
      </c>
      <c r="E7" s="245">
        <v>43726</v>
      </c>
      <c r="F7" s="246">
        <v>1</v>
      </c>
      <c r="G7" t="s">
        <v>290</v>
      </c>
      <c r="H7" s="245">
        <v>43725</v>
      </c>
      <c r="I7" s="245">
        <v>43725</v>
      </c>
      <c r="J7" s="245">
        <v>43725</v>
      </c>
      <c r="K7" t="s">
        <v>291</v>
      </c>
      <c r="L7" s="249">
        <v>58500000</v>
      </c>
      <c r="M7" t="s">
        <v>291</v>
      </c>
      <c r="N7" s="248">
        <v>5.3999999999999999E-2</v>
      </c>
      <c r="O7" t="s">
        <v>292</v>
      </c>
    </row>
    <row r="8" spans="1:15" x14ac:dyDescent="0.25">
      <c r="A8">
        <f t="shared" si="0"/>
        <v>6</v>
      </c>
      <c r="B8" t="s">
        <v>304</v>
      </c>
      <c r="C8" t="s">
        <v>217</v>
      </c>
      <c r="D8" t="s">
        <v>297</v>
      </c>
      <c r="E8" s="245">
        <v>43726</v>
      </c>
      <c r="F8" s="246">
        <v>1</v>
      </c>
      <c r="G8" t="s">
        <v>290</v>
      </c>
      <c r="H8" s="245">
        <v>43725</v>
      </c>
      <c r="I8" s="245">
        <v>43725</v>
      </c>
      <c r="J8" s="245">
        <v>43725</v>
      </c>
      <c r="K8" t="s">
        <v>291</v>
      </c>
      <c r="L8" s="249">
        <v>396100000</v>
      </c>
      <c r="M8" t="s">
        <v>291</v>
      </c>
      <c r="N8" s="248">
        <v>5.3999999999999999E-2</v>
      </c>
      <c r="O8" t="s">
        <v>292</v>
      </c>
    </row>
    <row r="9" spans="1:15" x14ac:dyDescent="0.25">
      <c r="A9">
        <f t="shared" si="0"/>
        <v>7</v>
      </c>
      <c r="B9" t="s">
        <v>304</v>
      </c>
      <c r="C9" t="s">
        <v>217</v>
      </c>
      <c r="D9" t="s">
        <v>298</v>
      </c>
      <c r="E9" s="245">
        <v>43726</v>
      </c>
      <c r="F9" s="246">
        <v>1</v>
      </c>
      <c r="G9" t="s">
        <v>290</v>
      </c>
      <c r="H9" s="245">
        <v>43725</v>
      </c>
      <c r="I9" s="245">
        <v>43725</v>
      </c>
      <c r="J9" s="245">
        <v>43725</v>
      </c>
      <c r="K9" t="s">
        <v>291</v>
      </c>
      <c r="L9" s="249">
        <v>140200000</v>
      </c>
      <c r="M9" t="s">
        <v>291</v>
      </c>
      <c r="N9" s="248">
        <v>5.3999999999999999E-2</v>
      </c>
      <c r="O9" t="s">
        <v>292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20" sqref="D20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305</v>
      </c>
      <c r="C3" t="s">
        <v>217</v>
      </c>
      <c r="D3" s="244" t="s">
        <v>289</v>
      </c>
      <c r="E3" s="245">
        <v>43727</v>
      </c>
      <c r="F3" s="246">
        <v>1</v>
      </c>
      <c r="G3" t="s">
        <v>290</v>
      </c>
      <c r="H3" s="245">
        <v>43726</v>
      </c>
      <c r="I3" s="245">
        <v>43726</v>
      </c>
      <c r="J3" s="245">
        <v>43726</v>
      </c>
      <c r="K3" t="s">
        <v>291</v>
      </c>
      <c r="L3" s="247">
        <v>732586248</v>
      </c>
      <c r="M3" t="s">
        <v>291</v>
      </c>
      <c r="N3" s="248">
        <v>5.3400000000000003E-2</v>
      </c>
      <c r="O3" t="s">
        <v>292</v>
      </c>
    </row>
    <row r="4" spans="1:15" x14ac:dyDescent="0.25">
      <c r="A4">
        <f t="shared" ref="A4:A10" si="0">+A3+1</f>
        <v>2</v>
      </c>
      <c r="B4" t="s">
        <v>306</v>
      </c>
      <c r="C4" t="s">
        <v>217</v>
      </c>
      <c r="D4" t="s">
        <v>293</v>
      </c>
      <c r="E4" s="245">
        <v>43727</v>
      </c>
      <c r="F4" s="246">
        <v>1</v>
      </c>
      <c r="G4" t="s">
        <v>290</v>
      </c>
      <c r="H4" s="245">
        <v>43726</v>
      </c>
      <c r="I4" s="245">
        <v>43726</v>
      </c>
      <c r="J4" s="245">
        <v>43726</v>
      </c>
      <c r="K4" t="s">
        <v>291</v>
      </c>
      <c r="L4" s="249">
        <v>481213828.10000002</v>
      </c>
      <c r="M4" t="s">
        <v>291</v>
      </c>
      <c r="N4" s="248">
        <v>5.33E-2</v>
      </c>
      <c r="O4" t="s">
        <v>292</v>
      </c>
    </row>
    <row r="5" spans="1:15" x14ac:dyDescent="0.25">
      <c r="A5">
        <f t="shared" si="0"/>
        <v>3</v>
      </c>
      <c r="B5" t="s">
        <v>306</v>
      </c>
      <c r="C5" t="s">
        <v>217</v>
      </c>
      <c r="D5" t="s">
        <v>294</v>
      </c>
      <c r="E5" s="245">
        <v>43727</v>
      </c>
      <c r="F5" s="246">
        <v>1</v>
      </c>
      <c r="G5" t="s">
        <v>290</v>
      </c>
      <c r="H5" s="245">
        <v>43726</v>
      </c>
      <c r="I5" s="245">
        <v>43726</v>
      </c>
      <c r="J5" s="245">
        <v>43726</v>
      </c>
      <c r="K5" t="s">
        <v>291</v>
      </c>
      <c r="L5" s="249">
        <v>402500000</v>
      </c>
      <c r="M5" t="s">
        <v>291</v>
      </c>
      <c r="N5" s="248">
        <v>5.33E-2</v>
      </c>
      <c r="O5" t="s">
        <v>292</v>
      </c>
    </row>
    <row r="6" spans="1:15" x14ac:dyDescent="0.25">
      <c r="A6">
        <f t="shared" si="0"/>
        <v>4</v>
      </c>
      <c r="B6" t="s">
        <v>306</v>
      </c>
      <c r="C6" t="s">
        <v>217</v>
      </c>
      <c r="D6" t="s">
        <v>295</v>
      </c>
      <c r="E6" s="245">
        <v>43727</v>
      </c>
      <c r="F6" s="246">
        <v>1</v>
      </c>
      <c r="G6" t="s">
        <v>290</v>
      </c>
      <c r="H6" s="245">
        <v>43726</v>
      </c>
      <c r="I6" s="245">
        <v>43726</v>
      </c>
      <c r="J6" s="245">
        <v>43726</v>
      </c>
      <c r="K6" t="s">
        <v>291</v>
      </c>
      <c r="L6" s="249">
        <v>481200000</v>
      </c>
      <c r="M6" t="s">
        <v>291</v>
      </c>
      <c r="N6" s="248">
        <v>5.33E-2</v>
      </c>
      <c r="O6" t="s">
        <v>292</v>
      </c>
    </row>
    <row r="7" spans="1:15" x14ac:dyDescent="0.25">
      <c r="A7">
        <f t="shared" si="0"/>
        <v>5</v>
      </c>
      <c r="B7" t="s">
        <v>306</v>
      </c>
      <c r="C7" t="s">
        <v>217</v>
      </c>
      <c r="D7" t="s">
        <v>296</v>
      </c>
      <c r="E7" s="245">
        <v>43727</v>
      </c>
      <c r="F7" s="246">
        <v>1</v>
      </c>
      <c r="G7" t="s">
        <v>290</v>
      </c>
      <c r="H7" s="245">
        <v>43726</v>
      </c>
      <c r="I7" s="245">
        <v>43726</v>
      </c>
      <c r="J7" s="245">
        <v>43726</v>
      </c>
      <c r="K7" t="s">
        <v>291</v>
      </c>
      <c r="L7" s="249">
        <v>58500000</v>
      </c>
      <c r="M7" t="s">
        <v>291</v>
      </c>
      <c r="N7" s="248">
        <v>5.33E-2</v>
      </c>
      <c r="O7" t="s">
        <v>292</v>
      </c>
    </row>
    <row r="8" spans="1:15" x14ac:dyDescent="0.25">
      <c r="A8">
        <f t="shared" si="0"/>
        <v>6</v>
      </c>
      <c r="B8" t="s">
        <v>306</v>
      </c>
      <c r="C8" t="s">
        <v>217</v>
      </c>
      <c r="D8" t="s">
        <v>297</v>
      </c>
      <c r="E8" s="245">
        <v>43727</v>
      </c>
      <c r="F8" s="246">
        <v>1</v>
      </c>
      <c r="G8" t="s">
        <v>290</v>
      </c>
      <c r="H8" s="245">
        <v>43726</v>
      </c>
      <c r="I8" s="245">
        <v>43726</v>
      </c>
      <c r="J8" s="245">
        <v>43726</v>
      </c>
      <c r="K8" t="s">
        <v>291</v>
      </c>
      <c r="L8" s="249">
        <v>396100000</v>
      </c>
      <c r="M8" t="s">
        <v>291</v>
      </c>
      <c r="N8" s="248">
        <v>5.33E-2</v>
      </c>
      <c r="O8" t="s">
        <v>292</v>
      </c>
    </row>
    <row r="9" spans="1:15" x14ac:dyDescent="0.25">
      <c r="A9">
        <f t="shared" si="0"/>
        <v>7</v>
      </c>
      <c r="B9" t="s">
        <v>306</v>
      </c>
      <c r="C9" t="s">
        <v>217</v>
      </c>
      <c r="D9" t="s">
        <v>298</v>
      </c>
      <c r="E9" s="245">
        <v>43727</v>
      </c>
      <c r="F9" s="246">
        <v>1</v>
      </c>
      <c r="G9" t="s">
        <v>290</v>
      </c>
      <c r="H9" s="245">
        <v>43726</v>
      </c>
      <c r="I9" s="245">
        <v>43726</v>
      </c>
      <c r="J9" s="245">
        <v>43726</v>
      </c>
      <c r="K9" t="s">
        <v>291</v>
      </c>
      <c r="L9" s="249">
        <v>140200000</v>
      </c>
      <c r="M9" t="s">
        <v>291</v>
      </c>
      <c r="N9" s="248">
        <v>5.33E-2</v>
      </c>
      <c r="O9" t="s">
        <v>292</v>
      </c>
    </row>
    <row r="10" spans="1:15" x14ac:dyDescent="0.25">
      <c r="A10">
        <f t="shared" si="0"/>
        <v>8</v>
      </c>
      <c r="B10" t="s">
        <v>305</v>
      </c>
      <c r="C10" t="s">
        <v>217</v>
      </c>
      <c r="D10" t="s">
        <v>293</v>
      </c>
      <c r="E10" s="245">
        <v>43727</v>
      </c>
      <c r="F10" s="246">
        <v>1</v>
      </c>
      <c r="G10" t="s">
        <v>290</v>
      </c>
      <c r="H10" s="245">
        <v>43726</v>
      </c>
      <c r="I10" s="245">
        <v>43726</v>
      </c>
      <c r="J10" s="245">
        <v>43726</v>
      </c>
      <c r="K10" t="s">
        <v>291</v>
      </c>
      <c r="L10" s="249">
        <v>167282100</v>
      </c>
      <c r="M10" t="s">
        <v>291</v>
      </c>
      <c r="N10" s="248">
        <v>5.3400000000000003E-2</v>
      </c>
      <c r="O10" t="s">
        <v>292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19" sqref="D19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305</v>
      </c>
      <c r="C3" t="s">
        <v>217</v>
      </c>
      <c r="D3" s="244" t="s">
        <v>289</v>
      </c>
      <c r="E3" s="245">
        <v>43741</v>
      </c>
      <c r="F3" s="246">
        <v>1</v>
      </c>
      <c r="G3" t="s">
        <v>290</v>
      </c>
      <c r="H3" s="245">
        <v>43727</v>
      </c>
      <c r="I3" s="245">
        <v>43727</v>
      </c>
      <c r="J3" s="245">
        <v>43727</v>
      </c>
      <c r="K3" t="s">
        <v>291</v>
      </c>
      <c r="L3" s="247">
        <v>562981112.10000002</v>
      </c>
      <c r="M3" t="s">
        <v>291</v>
      </c>
      <c r="N3" s="248">
        <v>5.3400000000000003E-2</v>
      </c>
      <c r="O3" t="s">
        <v>292</v>
      </c>
    </row>
    <row r="4" spans="1:15" x14ac:dyDescent="0.25">
      <c r="A4">
        <f t="shared" ref="A4:A10" si="0">+A3+1</f>
        <v>2</v>
      </c>
      <c r="B4" t="s">
        <v>305</v>
      </c>
      <c r="C4" t="s">
        <v>217</v>
      </c>
      <c r="D4" t="s">
        <v>293</v>
      </c>
      <c r="E4" s="245">
        <v>43741</v>
      </c>
      <c r="F4" s="246">
        <v>1</v>
      </c>
      <c r="G4" t="s">
        <v>290</v>
      </c>
      <c r="H4" s="245">
        <v>43727</v>
      </c>
      <c r="I4" s="245">
        <v>43727</v>
      </c>
      <c r="J4" s="245">
        <v>43727</v>
      </c>
      <c r="K4" t="s">
        <v>291</v>
      </c>
      <c r="L4" s="249">
        <v>649500000</v>
      </c>
      <c r="M4" t="s">
        <v>291</v>
      </c>
      <c r="N4" s="248">
        <v>5.3400000000000003E-2</v>
      </c>
      <c r="O4" t="s">
        <v>292</v>
      </c>
    </row>
    <row r="5" spans="1:15" x14ac:dyDescent="0.25">
      <c r="A5">
        <f t="shared" si="0"/>
        <v>3</v>
      </c>
      <c r="B5" t="s">
        <v>305</v>
      </c>
      <c r="C5" t="s">
        <v>217</v>
      </c>
      <c r="D5" t="s">
        <v>294</v>
      </c>
      <c r="E5" s="245">
        <v>43741</v>
      </c>
      <c r="F5" s="246">
        <v>1</v>
      </c>
      <c r="G5" t="s">
        <v>290</v>
      </c>
      <c r="H5" s="245">
        <v>43727</v>
      </c>
      <c r="I5" s="245">
        <v>43727</v>
      </c>
      <c r="J5" s="245">
        <v>43727</v>
      </c>
      <c r="K5" t="s">
        <v>291</v>
      </c>
      <c r="L5" s="249">
        <v>403500000</v>
      </c>
      <c r="M5" t="s">
        <v>291</v>
      </c>
      <c r="N5" s="248">
        <v>5.3400000000000003E-2</v>
      </c>
      <c r="O5" t="s">
        <v>292</v>
      </c>
    </row>
    <row r="6" spans="1:15" x14ac:dyDescent="0.25">
      <c r="A6">
        <f t="shared" si="0"/>
        <v>4</v>
      </c>
      <c r="B6" t="s">
        <v>305</v>
      </c>
      <c r="C6" t="s">
        <v>217</v>
      </c>
      <c r="D6" t="s">
        <v>295</v>
      </c>
      <c r="E6" s="245">
        <v>43741</v>
      </c>
      <c r="F6" s="246">
        <v>1</v>
      </c>
      <c r="G6" t="s">
        <v>290</v>
      </c>
      <c r="H6" s="245">
        <v>43727</v>
      </c>
      <c r="I6" s="245">
        <v>43727</v>
      </c>
      <c r="J6" s="245">
        <v>43727</v>
      </c>
      <c r="K6" t="s">
        <v>291</v>
      </c>
      <c r="L6" s="249">
        <v>482700000</v>
      </c>
      <c r="M6" t="s">
        <v>291</v>
      </c>
      <c r="N6" s="248">
        <v>5.3400000000000003E-2</v>
      </c>
      <c r="O6" t="s">
        <v>292</v>
      </c>
    </row>
    <row r="7" spans="1:15" x14ac:dyDescent="0.25">
      <c r="A7">
        <f t="shared" si="0"/>
        <v>5</v>
      </c>
      <c r="B7" t="s">
        <v>305</v>
      </c>
      <c r="C7" t="s">
        <v>217</v>
      </c>
      <c r="D7" t="s">
        <v>296</v>
      </c>
      <c r="E7" s="245">
        <v>43741</v>
      </c>
      <c r="F7" s="246">
        <v>1</v>
      </c>
      <c r="G7" t="s">
        <v>290</v>
      </c>
      <c r="H7" s="245">
        <v>43727</v>
      </c>
      <c r="I7" s="245">
        <v>43727</v>
      </c>
      <c r="J7" s="245">
        <v>43727</v>
      </c>
      <c r="K7" t="s">
        <v>291</v>
      </c>
      <c r="L7" s="249">
        <v>58500000</v>
      </c>
      <c r="M7" t="s">
        <v>291</v>
      </c>
      <c r="N7" s="248">
        <v>5.3400000000000003E-2</v>
      </c>
      <c r="O7" t="s">
        <v>292</v>
      </c>
    </row>
    <row r="8" spans="1:15" x14ac:dyDescent="0.25">
      <c r="A8">
        <f t="shared" si="0"/>
        <v>6</v>
      </c>
      <c r="B8" t="s">
        <v>305</v>
      </c>
      <c r="C8" t="s">
        <v>217</v>
      </c>
      <c r="D8" t="s">
        <v>297</v>
      </c>
      <c r="E8" s="245">
        <v>43741</v>
      </c>
      <c r="F8" s="246">
        <v>1</v>
      </c>
      <c r="G8" t="s">
        <v>290</v>
      </c>
      <c r="H8" s="245">
        <v>43727</v>
      </c>
      <c r="I8" s="245">
        <v>43727</v>
      </c>
      <c r="J8" s="245">
        <v>43727</v>
      </c>
      <c r="K8" t="s">
        <v>291</v>
      </c>
      <c r="L8" s="249">
        <v>397100000</v>
      </c>
      <c r="M8" t="s">
        <v>291</v>
      </c>
      <c r="N8" s="248">
        <v>5.3400000000000003E-2</v>
      </c>
      <c r="O8" t="s">
        <v>292</v>
      </c>
    </row>
    <row r="9" spans="1:15" x14ac:dyDescent="0.25">
      <c r="A9">
        <f t="shared" si="0"/>
        <v>7</v>
      </c>
      <c r="B9" t="s">
        <v>305</v>
      </c>
      <c r="C9" t="s">
        <v>217</v>
      </c>
      <c r="D9" t="s">
        <v>298</v>
      </c>
      <c r="E9" s="245">
        <v>43741</v>
      </c>
      <c r="F9" s="246">
        <v>1</v>
      </c>
      <c r="G9" t="s">
        <v>290</v>
      </c>
      <c r="H9" s="245">
        <v>43727</v>
      </c>
      <c r="I9" s="245">
        <v>43727</v>
      </c>
      <c r="J9" s="245">
        <v>43727</v>
      </c>
      <c r="K9" t="s">
        <v>291</v>
      </c>
      <c r="L9" s="249">
        <v>140200000</v>
      </c>
      <c r="M9" t="s">
        <v>291</v>
      </c>
      <c r="N9" s="248">
        <v>5.3400000000000003E-2</v>
      </c>
      <c r="O9" t="s">
        <v>292</v>
      </c>
    </row>
    <row r="10" spans="1:15" x14ac:dyDescent="0.25">
      <c r="A10">
        <f t="shared" si="0"/>
        <v>8</v>
      </c>
      <c r="B10" t="s">
        <v>307</v>
      </c>
      <c r="C10" t="s">
        <v>217</v>
      </c>
      <c r="D10" s="244" t="s">
        <v>289</v>
      </c>
      <c r="E10" s="245">
        <v>43728</v>
      </c>
      <c r="F10" s="246">
        <v>1</v>
      </c>
      <c r="G10" t="s">
        <v>290</v>
      </c>
      <c r="H10" s="245">
        <v>43727</v>
      </c>
      <c r="I10" s="245">
        <v>43727</v>
      </c>
      <c r="J10" s="245">
        <v>43727</v>
      </c>
      <c r="K10" t="s">
        <v>291</v>
      </c>
      <c r="L10" s="249">
        <v>169975458</v>
      </c>
      <c r="M10" t="s">
        <v>291</v>
      </c>
      <c r="N10" s="248">
        <v>5.2699999999999997E-2</v>
      </c>
      <c r="O10" t="s">
        <v>292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D18" sqref="D18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>
        <v>1</v>
      </c>
      <c r="B3" t="s">
        <v>308</v>
      </c>
      <c r="C3" t="s">
        <v>217</v>
      </c>
      <c r="D3" s="244" t="s">
        <v>289</v>
      </c>
      <c r="E3" s="245">
        <v>43731</v>
      </c>
      <c r="F3" s="246">
        <v>1</v>
      </c>
      <c r="G3" t="s">
        <v>290</v>
      </c>
      <c r="H3" s="245">
        <v>43728</v>
      </c>
      <c r="I3" s="245">
        <v>43728</v>
      </c>
      <c r="J3" s="245">
        <v>43728</v>
      </c>
      <c r="K3" t="s">
        <v>291</v>
      </c>
      <c r="L3" s="249">
        <v>169925837.90000001</v>
      </c>
      <c r="M3" t="s">
        <v>291</v>
      </c>
      <c r="N3" s="248">
        <v>5.3100000000000001E-2</v>
      </c>
      <c r="O3" t="s">
        <v>292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workbookViewId="0">
      <selection activeCell="B17" sqref="B17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>
        <v>1</v>
      </c>
      <c r="B3" t="s">
        <v>309</v>
      </c>
      <c r="C3" t="s">
        <v>217</v>
      </c>
      <c r="D3" s="244" t="s">
        <v>289</v>
      </c>
      <c r="E3" s="245">
        <v>43741</v>
      </c>
      <c r="F3" s="246">
        <v>1</v>
      </c>
      <c r="G3" t="s">
        <v>290</v>
      </c>
      <c r="H3" s="245">
        <v>43731</v>
      </c>
      <c r="I3" s="245">
        <v>43731</v>
      </c>
      <c r="J3" s="245">
        <v>43731</v>
      </c>
      <c r="K3" t="s">
        <v>291</v>
      </c>
      <c r="L3" s="249">
        <v>169753508.59999999</v>
      </c>
      <c r="M3" t="s">
        <v>291</v>
      </c>
      <c r="N3" s="248">
        <v>5.2999999999999999E-2</v>
      </c>
      <c r="O3" t="s">
        <v>292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D22" sqref="D2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310</v>
      </c>
      <c r="C3" t="s">
        <v>217</v>
      </c>
      <c r="D3" s="244" t="s">
        <v>289</v>
      </c>
      <c r="E3" s="245">
        <v>43685</v>
      </c>
      <c r="F3" s="246">
        <v>1</v>
      </c>
      <c r="G3" t="s">
        <v>290</v>
      </c>
      <c r="H3" s="245">
        <v>43684</v>
      </c>
      <c r="I3" s="245">
        <v>43684</v>
      </c>
      <c r="J3" s="245">
        <v>43684</v>
      </c>
      <c r="K3" t="s">
        <v>291</v>
      </c>
      <c r="L3" s="244">
        <v>709000000</v>
      </c>
      <c r="M3" t="s">
        <v>291</v>
      </c>
      <c r="N3" s="248">
        <v>5.5899999999999998E-2</v>
      </c>
      <c r="O3" t="s">
        <v>292</v>
      </c>
    </row>
    <row r="4" spans="1:15" x14ac:dyDescent="0.25">
      <c r="A4">
        <f t="shared" ref="A4:A11" si="0">+A3+1</f>
        <v>2</v>
      </c>
      <c r="B4" t="s">
        <v>310</v>
      </c>
      <c r="C4" t="s">
        <v>217</v>
      </c>
      <c r="D4" t="s">
        <v>293</v>
      </c>
      <c r="E4" s="245">
        <v>43685</v>
      </c>
      <c r="F4" s="246">
        <v>1</v>
      </c>
      <c r="G4" t="s">
        <v>290</v>
      </c>
      <c r="H4" s="245">
        <v>43684</v>
      </c>
      <c r="I4" s="245">
        <v>43684</v>
      </c>
      <c r="J4" s="245">
        <v>43684</v>
      </c>
      <c r="K4" t="s">
        <v>291</v>
      </c>
      <c r="L4" s="249">
        <v>603700000</v>
      </c>
      <c r="M4" t="s">
        <v>291</v>
      </c>
      <c r="N4" s="248">
        <v>5.5899999999999998E-2</v>
      </c>
      <c r="O4" t="s">
        <v>292</v>
      </c>
    </row>
    <row r="5" spans="1:15" x14ac:dyDescent="0.25">
      <c r="A5">
        <f t="shared" si="0"/>
        <v>3</v>
      </c>
      <c r="B5" t="s">
        <v>310</v>
      </c>
      <c r="C5" t="s">
        <v>217</v>
      </c>
      <c r="D5" t="s">
        <v>294</v>
      </c>
      <c r="E5" s="245">
        <v>43685</v>
      </c>
      <c r="F5" s="246">
        <v>1</v>
      </c>
      <c r="G5" t="s">
        <v>290</v>
      </c>
      <c r="H5" s="245">
        <v>43684</v>
      </c>
      <c r="I5" s="245">
        <v>43684</v>
      </c>
      <c r="J5" s="245">
        <v>43684</v>
      </c>
      <c r="K5" t="s">
        <v>291</v>
      </c>
      <c r="L5" s="249">
        <v>385600000</v>
      </c>
      <c r="M5" t="s">
        <v>291</v>
      </c>
      <c r="N5" s="248">
        <v>5.5899999999999998E-2</v>
      </c>
      <c r="O5" t="s">
        <v>292</v>
      </c>
    </row>
    <row r="6" spans="1:15" x14ac:dyDescent="0.25">
      <c r="A6">
        <f t="shared" si="0"/>
        <v>4</v>
      </c>
      <c r="B6" t="s">
        <v>310</v>
      </c>
      <c r="C6" t="s">
        <v>217</v>
      </c>
      <c r="D6" t="s">
        <v>295</v>
      </c>
      <c r="E6" s="245">
        <v>43685</v>
      </c>
      <c r="F6" s="246">
        <v>1</v>
      </c>
      <c r="G6" t="s">
        <v>290</v>
      </c>
      <c r="H6" s="245">
        <v>43684</v>
      </c>
      <c r="I6" s="245">
        <v>43684</v>
      </c>
      <c r="J6" s="245">
        <v>43684</v>
      </c>
      <c r="K6" t="s">
        <v>291</v>
      </c>
      <c r="L6" s="249">
        <v>101424371</v>
      </c>
      <c r="M6" t="s">
        <v>291</v>
      </c>
      <c r="N6" s="248">
        <v>5.5899999999999998E-2</v>
      </c>
      <c r="O6" t="s">
        <v>292</v>
      </c>
    </row>
    <row r="7" spans="1:15" x14ac:dyDescent="0.25">
      <c r="A7">
        <f t="shared" si="0"/>
        <v>5</v>
      </c>
      <c r="B7" t="s">
        <v>311</v>
      </c>
      <c r="C7" t="s">
        <v>217</v>
      </c>
      <c r="D7" t="s">
        <v>296</v>
      </c>
      <c r="E7" s="245">
        <v>43685</v>
      </c>
      <c r="F7" s="246">
        <v>1</v>
      </c>
      <c r="G7" t="s">
        <v>290</v>
      </c>
      <c r="H7" s="245">
        <v>43684</v>
      </c>
      <c r="I7" s="245">
        <v>43684</v>
      </c>
      <c r="J7" s="245">
        <v>43684</v>
      </c>
      <c r="K7" t="s">
        <v>291</v>
      </c>
      <c r="L7" s="249">
        <v>45200000</v>
      </c>
      <c r="M7" t="s">
        <v>291</v>
      </c>
      <c r="N7" s="248">
        <v>5.5800000000000002E-2</v>
      </c>
      <c r="O7" t="s">
        <v>292</v>
      </c>
    </row>
    <row r="8" spans="1:15" x14ac:dyDescent="0.25">
      <c r="A8">
        <f t="shared" si="0"/>
        <v>6</v>
      </c>
      <c r="B8" t="s">
        <v>311</v>
      </c>
      <c r="C8" t="s">
        <v>217</v>
      </c>
      <c r="D8" t="s">
        <v>297</v>
      </c>
      <c r="E8" s="245">
        <v>43685</v>
      </c>
      <c r="F8" s="246">
        <v>1</v>
      </c>
      <c r="G8" t="s">
        <v>290</v>
      </c>
      <c r="H8" s="245">
        <v>43684</v>
      </c>
      <c r="I8" s="245">
        <v>43684</v>
      </c>
      <c r="J8" s="245">
        <v>43684</v>
      </c>
      <c r="K8" t="s">
        <v>291</v>
      </c>
      <c r="L8" s="249">
        <v>383200000</v>
      </c>
      <c r="M8" t="s">
        <v>291</v>
      </c>
      <c r="N8" s="248">
        <v>5.5800000000000002E-2</v>
      </c>
      <c r="O8" t="s">
        <v>292</v>
      </c>
    </row>
    <row r="9" spans="1:15" x14ac:dyDescent="0.25">
      <c r="A9">
        <f t="shared" si="0"/>
        <v>7</v>
      </c>
      <c r="B9" t="s">
        <v>311</v>
      </c>
      <c r="C9" t="s">
        <v>217</v>
      </c>
      <c r="D9" t="s">
        <v>298</v>
      </c>
      <c r="E9" s="245">
        <v>43685</v>
      </c>
      <c r="F9" s="246">
        <v>1</v>
      </c>
      <c r="G9" t="s">
        <v>290</v>
      </c>
      <c r="H9" s="245">
        <v>43684</v>
      </c>
      <c r="I9" s="245">
        <v>43684</v>
      </c>
      <c r="J9" s="245">
        <v>43684</v>
      </c>
      <c r="K9" t="s">
        <v>291</v>
      </c>
      <c r="L9" s="249">
        <v>131000000</v>
      </c>
      <c r="M9" t="s">
        <v>291</v>
      </c>
      <c r="N9" s="248">
        <v>5.5800000000000002E-2</v>
      </c>
      <c r="O9" t="s">
        <v>292</v>
      </c>
    </row>
    <row r="10" spans="1:15" x14ac:dyDescent="0.25">
      <c r="A10">
        <f t="shared" si="0"/>
        <v>8</v>
      </c>
      <c r="B10" t="s">
        <v>311</v>
      </c>
      <c r="C10" t="s">
        <v>217</v>
      </c>
      <c r="D10" s="244" t="s">
        <v>289</v>
      </c>
      <c r="E10" s="245">
        <v>43685</v>
      </c>
      <c r="F10" s="246">
        <v>1</v>
      </c>
      <c r="G10" t="s">
        <v>290</v>
      </c>
      <c r="H10" s="245">
        <v>43684</v>
      </c>
      <c r="I10" s="245">
        <v>43684</v>
      </c>
      <c r="J10" s="245">
        <v>43684</v>
      </c>
      <c r="K10" t="s">
        <v>291</v>
      </c>
      <c r="L10" s="247">
        <v>2458993</v>
      </c>
      <c r="M10" t="s">
        <v>291</v>
      </c>
      <c r="N10" s="248">
        <v>5.5800000000000002E-2</v>
      </c>
      <c r="O10" t="s">
        <v>292</v>
      </c>
    </row>
    <row r="11" spans="1:15" x14ac:dyDescent="0.25">
      <c r="A11">
        <f t="shared" si="0"/>
        <v>9</v>
      </c>
      <c r="B11" t="s">
        <v>311</v>
      </c>
      <c r="C11" t="s">
        <v>217</v>
      </c>
      <c r="D11" t="s">
        <v>295</v>
      </c>
      <c r="E11" s="245">
        <v>43685</v>
      </c>
      <c r="F11" s="246">
        <v>1</v>
      </c>
      <c r="G11" t="s">
        <v>290</v>
      </c>
      <c r="H11" s="245">
        <v>43684</v>
      </c>
      <c r="I11" s="245">
        <v>43684</v>
      </c>
      <c r="J11" s="245">
        <v>43684</v>
      </c>
      <c r="K11" t="s">
        <v>291</v>
      </c>
      <c r="L11" s="249">
        <v>360500000</v>
      </c>
      <c r="M11" t="s">
        <v>291</v>
      </c>
      <c r="N11" s="248">
        <v>5.5800000000000002E-2</v>
      </c>
      <c r="O11" t="s">
        <v>292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22" sqref="D22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309</v>
      </c>
      <c r="C3" t="s">
        <v>217</v>
      </c>
      <c r="D3" s="244" t="s">
        <v>289</v>
      </c>
      <c r="E3" s="245">
        <v>43686</v>
      </c>
      <c r="F3" s="246">
        <v>1</v>
      </c>
      <c r="G3" t="s">
        <v>290</v>
      </c>
      <c r="H3" s="245">
        <v>43685</v>
      </c>
      <c r="I3" s="245">
        <v>43685</v>
      </c>
      <c r="J3" s="245">
        <v>43685</v>
      </c>
      <c r="K3" t="s">
        <v>291</v>
      </c>
      <c r="L3" s="244">
        <v>711104735.5</v>
      </c>
      <c r="M3" t="s">
        <v>291</v>
      </c>
      <c r="N3" s="248">
        <v>5.2999999999999999E-2</v>
      </c>
      <c r="O3" t="s">
        <v>292</v>
      </c>
    </row>
    <row r="4" spans="1:15" x14ac:dyDescent="0.25">
      <c r="A4">
        <f t="shared" ref="A4:A9" si="0">+A3+1</f>
        <v>2</v>
      </c>
      <c r="B4" t="s">
        <v>309</v>
      </c>
      <c r="C4" t="s">
        <v>217</v>
      </c>
      <c r="D4" t="s">
        <v>293</v>
      </c>
      <c r="E4" s="245">
        <v>43686</v>
      </c>
      <c r="F4" s="246">
        <v>1</v>
      </c>
      <c r="G4" t="s">
        <v>290</v>
      </c>
      <c r="H4" s="245">
        <v>43685</v>
      </c>
      <c r="I4" s="245">
        <v>43685</v>
      </c>
      <c r="J4" s="245">
        <v>43685</v>
      </c>
      <c r="K4" t="s">
        <v>291</v>
      </c>
      <c r="L4" s="249">
        <v>603700000</v>
      </c>
      <c r="M4" t="s">
        <v>291</v>
      </c>
      <c r="N4" s="248">
        <v>5.2999999999999999E-2</v>
      </c>
      <c r="O4" t="s">
        <v>292</v>
      </c>
    </row>
    <row r="5" spans="1:15" x14ac:dyDescent="0.25">
      <c r="A5">
        <f t="shared" si="0"/>
        <v>3</v>
      </c>
      <c r="B5" t="s">
        <v>309</v>
      </c>
      <c r="C5" t="s">
        <v>217</v>
      </c>
      <c r="D5" t="s">
        <v>294</v>
      </c>
      <c r="E5" s="245">
        <v>43686</v>
      </c>
      <c r="F5" s="246">
        <v>1</v>
      </c>
      <c r="G5" t="s">
        <v>290</v>
      </c>
      <c r="H5" s="245">
        <v>43685</v>
      </c>
      <c r="I5" s="245">
        <v>43685</v>
      </c>
      <c r="J5" s="245">
        <v>43685</v>
      </c>
      <c r="K5" t="s">
        <v>291</v>
      </c>
      <c r="L5" s="249">
        <v>385600000</v>
      </c>
      <c r="M5" t="s">
        <v>291</v>
      </c>
      <c r="N5" s="248">
        <v>5.2999999999999999E-2</v>
      </c>
      <c r="O5" t="s">
        <v>292</v>
      </c>
    </row>
    <row r="6" spans="1:15" x14ac:dyDescent="0.25">
      <c r="A6">
        <f t="shared" si="0"/>
        <v>4</v>
      </c>
      <c r="B6" t="s">
        <v>309</v>
      </c>
      <c r="C6" t="s">
        <v>217</v>
      </c>
      <c r="D6" t="s">
        <v>295</v>
      </c>
      <c r="E6" s="245">
        <v>43686</v>
      </c>
      <c r="F6" s="246">
        <v>1</v>
      </c>
      <c r="G6" t="s">
        <v>290</v>
      </c>
      <c r="H6" s="245">
        <v>43685</v>
      </c>
      <c r="I6" s="245">
        <v>43685</v>
      </c>
      <c r="J6" s="245">
        <v>43685</v>
      </c>
      <c r="K6" t="s">
        <v>291</v>
      </c>
      <c r="L6" s="249">
        <v>462400000</v>
      </c>
      <c r="M6" t="s">
        <v>291</v>
      </c>
      <c r="N6" s="248">
        <v>5.2999999999999999E-2</v>
      </c>
      <c r="O6" t="s">
        <v>292</v>
      </c>
    </row>
    <row r="7" spans="1:15" x14ac:dyDescent="0.25">
      <c r="A7">
        <f t="shared" si="0"/>
        <v>5</v>
      </c>
      <c r="B7" t="s">
        <v>309</v>
      </c>
      <c r="C7" t="s">
        <v>217</v>
      </c>
      <c r="D7" t="s">
        <v>296</v>
      </c>
      <c r="E7" s="245">
        <v>43686</v>
      </c>
      <c r="F7" s="246">
        <v>1</v>
      </c>
      <c r="G7" t="s">
        <v>290</v>
      </c>
      <c r="H7" s="245">
        <v>43685</v>
      </c>
      <c r="I7" s="245">
        <v>43685</v>
      </c>
      <c r="J7" s="245">
        <v>43685</v>
      </c>
      <c r="K7" t="s">
        <v>291</v>
      </c>
      <c r="L7" s="249">
        <v>45200000</v>
      </c>
      <c r="M7" t="s">
        <v>291</v>
      </c>
      <c r="N7" s="248">
        <v>5.2999999999999999E-2</v>
      </c>
      <c r="O7" t="s">
        <v>292</v>
      </c>
    </row>
    <row r="8" spans="1:15" x14ac:dyDescent="0.25">
      <c r="A8">
        <f t="shared" si="0"/>
        <v>6</v>
      </c>
      <c r="B8" t="s">
        <v>309</v>
      </c>
      <c r="C8" t="s">
        <v>217</v>
      </c>
      <c r="D8" t="s">
        <v>297</v>
      </c>
      <c r="E8" s="245">
        <v>43686</v>
      </c>
      <c r="F8" s="246">
        <v>1</v>
      </c>
      <c r="G8" t="s">
        <v>290</v>
      </c>
      <c r="H8" s="245">
        <v>43685</v>
      </c>
      <c r="I8" s="245">
        <v>43685</v>
      </c>
      <c r="J8" s="245">
        <v>43685</v>
      </c>
      <c r="K8" t="s">
        <v>291</v>
      </c>
      <c r="L8" s="249">
        <v>383200000</v>
      </c>
      <c r="M8" t="s">
        <v>291</v>
      </c>
      <c r="N8" s="248">
        <v>5.2999999999999999E-2</v>
      </c>
      <c r="O8" t="s">
        <v>292</v>
      </c>
    </row>
    <row r="9" spans="1:15" x14ac:dyDescent="0.25">
      <c r="A9">
        <f t="shared" si="0"/>
        <v>7</v>
      </c>
      <c r="B9" t="s">
        <v>309</v>
      </c>
      <c r="C9" t="s">
        <v>217</v>
      </c>
      <c r="D9" t="s">
        <v>298</v>
      </c>
      <c r="E9" s="245">
        <v>43686</v>
      </c>
      <c r="F9" s="246">
        <v>1</v>
      </c>
      <c r="G9" t="s">
        <v>290</v>
      </c>
      <c r="H9" s="245">
        <v>43685</v>
      </c>
      <c r="I9" s="245">
        <v>43685</v>
      </c>
      <c r="J9" s="245">
        <v>43685</v>
      </c>
      <c r="K9" t="s">
        <v>291</v>
      </c>
      <c r="L9" s="249">
        <v>130900000</v>
      </c>
      <c r="M9" t="s">
        <v>291</v>
      </c>
      <c r="N9" s="248">
        <v>5.2999999999999999E-2</v>
      </c>
      <c r="O9" t="s">
        <v>292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D18" sqref="D18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312</v>
      </c>
      <c r="C3" t="s">
        <v>217</v>
      </c>
      <c r="D3" s="244" t="s">
        <v>289</v>
      </c>
      <c r="E3" s="245">
        <v>43693</v>
      </c>
      <c r="F3" s="246">
        <v>1</v>
      </c>
      <c r="G3" t="s">
        <v>290</v>
      </c>
      <c r="H3" s="245">
        <v>43686</v>
      </c>
      <c r="I3" s="245">
        <v>43686</v>
      </c>
      <c r="J3" s="245">
        <v>43686</v>
      </c>
      <c r="K3" t="s">
        <v>291</v>
      </c>
      <c r="L3" s="244">
        <v>711191295.20000005</v>
      </c>
      <c r="M3" t="s">
        <v>291</v>
      </c>
      <c r="N3" s="248">
        <v>5.3800000000000001E-2</v>
      </c>
      <c r="O3" t="s">
        <v>292</v>
      </c>
    </row>
    <row r="4" spans="1:15" x14ac:dyDescent="0.25">
      <c r="A4">
        <f t="shared" ref="A4:A9" si="0">+A3+1</f>
        <v>2</v>
      </c>
      <c r="B4" t="s">
        <v>312</v>
      </c>
      <c r="C4" t="s">
        <v>217</v>
      </c>
      <c r="D4" t="s">
        <v>293</v>
      </c>
      <c r="E4" s="245">
        <v>43693</v>
      </c>
      <c r="F4" s="246">
        <v>1</v>
      </c>
      <c r="G4" t="s">
        <v>290</v>
      </c>
      <c r="H4" s="245">
        <v>43686</v>
      </c>
      <c r="I4" s="245">
        <v>43686</v>
      </c>
      <c r="J4" s="245">
        <v>43686</v>
      </c>
      <c r="K4" t="s">
        <v>291</v>
      </c>
      <c r="L4" s="249">
        <v>603700000</v>
      </c>
      <c r="M4" t="s">
        <v>291</v>
      </c>
      <c r="N4" s="248">
        <v>5.3800000000000001E-2</v>
      </c>
      <c r="O4" t="s">
        <v>292</v>
      </c>
    </row>
    <row r="5" spans="1:15" x14ac:dyDescent="0.25">
      <c r="A5">
        <f t="shared" si="0"/>
        <v>3</v>
      </c>
      <c r="B5" t="s">
        <v>312</v>
      </c>
      <c r="C5" t="s">
        <v>217</v>
      </c>
      <c r="D5" t="s">
        <v>294</v>
      </c>
      <c r="E5" s="245">
        <v>43693</v>
      </c>
      <c r="F5" s="246">
        <v>1</v>
      </c>
      <c r="G5" t="s">
        <v>290</v>
      </c>
      <c r="H5" s="245">
        <v>43686</v>
      </c>
      <c r="I5" s="245">
        <v>43686</v>
      </c>
      <c r="J5" s="245">
        <v>43686</v>
      </c>
      <c r="K5" t="s">
        <v>291</v>
      </c>
      <c r="L5" s="249">
        <v>385600000</v>
      </c>
      <c r="M5" t="s">
        <v>291</v>
      </c>
      <c r="N5" s="248">
        <v>5.3800000000000001E-2</v>
      </c>
      <c r="O5" t="s">
        <v>292</v>
      </c>
    </row>
    <row r="6" spans="1:15" x14ac:dyDescent="0.25">
      <c r="A6">
        <f t="shared" si="0"/>
        <v>4</v>
      </c>
      <c r="B6" t="s">
        <v>312</v>
      </c>
      <c r="C6" t="s">
        <v>217</v>
      </c>
      <c r="D6" t="s">
        <v>295</v>
      </c>
      <c r="E6" s="245">
        <v>43693</v>
      </c>
      <c r="F6" s="246">
        <v>1</v>
      </c>
      <c r="G6" t="s">
        <v>290</v>
      </c>
      <c r="H6" s="245">
        <v>43686</v>
      </c>
      <c r="I6" s="245">
        <v>43686</v>
      </c>
      <c r="J6" s="245">
        <v>43686</v>
      </c>
      <c r="K6" t="s">
        <v>291</v>
      </c>
      <c r="L6" s="249">
        <v>462400000</v>
      </c>
      <c r="M6" t="s">
        <v>291</v>
      </c>
      <c r="N6" s="248">
        <v>5.3800000000000001E-2</v>
      </c>
      <c r="O6" t="s">
        <v>292</v>
      </c>
    </row>
    <row r="7" spans="1:15" x14ac:dyDescent="0.25">
      <c r="A7">
        <f t="shared" si="0"/>
        <v>5</v>
      </c>
      <c r="B7" t="s">
        <v>312</v>
      </c>
      <c r="C7" t="s">
        <v>217</v>
      </c>
      <c r="D7" t="s">
        <v>296</v>
      </c>
      <c r="E7" s="245">
        <v>43693</v>
      </c>
      <c r="F7" s="246">
        <v>1</v>
      </c>
      <c r="G7" t="s">
        <v>290</v>
      </c>
      <c r="H7" s="245">
        <v>43686</v>
      </c>
      <c r="I7" s="245">
        <v>43686</v>
      </c>
      <c r="J7" s="245">
        <v>43686</v>
      </c>
      <c r="K7" t="s">
        <v>291</v>
      </c>
      <c r="L7" s="249">
        <v>45200000</v>
      </c>
      <c r="M7" t="s">
        <v>291</v>
      </c>
      <c r="N7" s="248">
        <v>5.3800000000000001E-2</v>
      </c>
      <c r="O7" t="s">
        <v>292</v>
      </c>
    </row>
    <row r="8" spans="1:15" x14ac:dyDescent="0.25">
      <c r="A8">
        <f t="shared" si="0"/>
        <v>6</v>
      </c>
      <c r="B8" t="s">
        <v>312</v>
      </c>
      <c r="C8" t="s">
        <v>217</v>
      </c>
      <c r="D8" t="s">
        <v>297</v>
      </c>
      <c r="E8" s="245">
        <v>43693</v>
      </c>
      <c r="F8" s="246">
        <v>1</v>
      </c>
      <c r="G8" t="s">
        <v>290</v>
      </c>
      <c r="H8" s="245">
        <v>43686</v>
      </c>
      <c r="I8" s="245">
        <v>43686</v>
      </c>
      <c r="J8" s="245">
        <v>43686</v>
      </c>
      <c r="K8" t="s">
        <v>291</v>
      </c>
      <c r="L8" s="249">
        <v>383200000</v>
      </c>
      <c r="M8" t="s">
        <v>291</v>
      </c>
      <c r="N8" s="248">
        <v>5.3800000000000001E-2</v>
      </c>
      <c r="O8" t="s">
        <v>292</v>
      </c>
    </row>
    <row r="9" spans="1:15" x14ac:dyDescent="0.25">
      <c r="A9">
        <f t="shared" si="0"/>
        <v>7</v>
      </c>
      <c r="B9" t="s">
        <v>312</v>
      </c>
      <c r="C9" t="s">
        <v>217</v>
      </c>
      <c r="D9" t="s">
        <v>298</v>
      </c>
      <c r="E9" s="245">
        <v>43693</v>
      </c>
      <c r="F9" s="246">
        <v>1</v>
      </c>
      <c r="G9" t="s">
        <v>290</v>
      </c>
      <c r="H9" s="245">
        <v>43686</v>
      </c>
      <c r="I9" s="245">
        <v>43686</v>
      </c>
      <c r="J9" s="245">
        <v>43686</v>
      </c>
      <c r="K9" t="s">
        <v>291</v>
      </c>
      <c r="L9" s="249">
        <v>130900000</v>
      </c>
      <c r="M9" t="s">
        <v>291</v>
      </c>
      <c r="N9" s="248">
        <v>5.3800000000000001E-2</v>
      </c>
      <c r="O9" t="s">
        <v>292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topLeftCell="C1" workbookViewId="0">
      <selection activeCell="J13" sqref="J13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72" hidden="1" customWidth="1"/>
    <col min="13" max="13" width="15.7109375" style="1" customWidth="1"/>
    <col min="14" max="14" width="25.5703125" style="1" bestFit="1" customWidth="1"/>
    <col min="15" max="16384" width="9.140625" style="1"/>
  </cols>
  <sheetData>
    <row r="5" spans="1:13" x14ac:dyDescent="0.25">
      <c r="C5" s="1" t="s">
        <v>0</v>
      </c>
    </row>
    <row r="7" spans="1:13" s="22" customFormat="1" ht="15.75" customHeight="1" x14ac:dyDescent="0.25">
      <c r="C7" s="250" t="s">
        <v>83</v>
      </c>
      <c r="D7" s="251"/>
      <c r="E7" s="251"/>
      <c r="F7" s="251"/>
      <c r="G7" s="251"/>
      <c r="H7" s="251"/>
      <c r="I7" s="252"/>
      <c r="J7" s="1"/>
      <c r="L7" s="73"/>
      <c r="M7" s="1"/>
    </row>
    <row r="8" spans="1:13" s="22" customFormat="1" ht="15.75" customHeight="1" x14ac:dyDescent="0.25">
      <c r="C8" s="253" t="s">
        <v>98</v>
      </c>
      <c r="D8" s="254"/>
      <c r="E8" s="254"/>
      <c r="F8" s="254"/>
      <c r="G8" s="254"/>
      <c r="H8" s="254"/>
      <c r="I8" s="255"/>
      <c r="J8" s="1"/>
      <c r="L8" s="73"/>
      <c r="M8" s="1"/>
    </row>
    <row r="9" spans="1:13" x14ac:dyDescent="0.25">
      <c r="C9" s="256"/>
      <c r="D9" s="257"/>
      <c r="E9" s="257"/>
      <c r="F9" s="257"/>
      <c r="G9" s="257"/>
      <c r="H9" s="257"/>
      <c r="I9" s="258"/>
    </row>
    <row r="10" spans="1:13" x14ac:dyDescent="0.25">
      <c r="C10" s="133"/>
      <c r="D10" s="4"/>
      <c r="E10" s="5"/>
      <c r="F10" s="5"/>
      <c r="G10" s="6"/>
      <c r="H10" s="7"/>
      <c r="I10" s="8"/>
    </row>
    <row r="11" spans="1:13" s="22" customFormat="1" x14ac:dyDescent="0.25">
      <c r="C11" s="259" t="s">
        <v>2</v>
      </c>
      <c r="D11" s="260" t="s">
        <v>3</v>
      </c>
      <c r="E11" s="260" t="s">
        <v>4</v>
      </c>
      <c r="F11" s="134" t="s">
        <v>5</v>
      </c>
      <c r="G11" s="260" t="s">
        <v>6</v>
      </c>
      <c r="H11" s="10" t="s">
        <v>7</v>
      </c>
      <c r="I11" s="261" t="s">
        <v>8</v>
      </c>
      <c r="J11" s="47"/>
      <c r="K11" s="74"/>
      <c r="L11" s="73"/>
      <c r="M11" s="47"/>
    </row>
    <row r="12" spans="1:13" s="22" customFormat="1" x14ac:dyDescent="0.25">
      <c r="C12" s="259"/>
      <c r="D12" s="260"/>
      <c r="E12" s="260"/>
      <c r="F12" s="134"/>
      <c r="G12" s="260"/>
      <c r="H12" s="10" t="s">
        <v>9</v>
      </c>
      <c r="I12" s="261"/>
      <c r="J12" s="47"/>
      <c r="K12" s="74"/>
      <c r="L12" s="73"/>
      <c r="M12" s="47"/>
    </row>
    <row r="13" spans="1:13" x14ac:dyDescent="0.25">
      <c r="C13" s="11"/>
      <c r="H13" s="12"/>
      <c r="I13" s="13"/>
    </row>
    <row r="14" spans="1:13" x14ac:dyDescent="0.25">
      <c r="C14" s="11"/>
      <c r="D14" s="14" t="s">
        <v>10</v>
      </c>
      <c r="H14" s="12"/>
      <c r="I14" s="13"/>
    </row>
    <row r="15" spans="1:13" x14ac:dyDescent="0.25">
      <c r="A15" s="1" t="str">
        <f>+$C$7&amp;D15</f>
        <v>IL&amp;FS  Infrastructure Debt Fund Series 2AIL&amp;FS Wind Energy Limited</v>
      </c>
      <c r="C15" s="11">
        <v>1</v>
      </c>
      <c r="D15" s="1" t="s">
        <v>17</v>
      </c>
      <c r="E15" s="75" t="s">
        <v>18</v>
      </c>
      <c r="F15" s="1" t="s">
        <v>19</v>
      </c>
      <c r="G15" s="2">
        <v>338</v>
      </c>
      <c r="H15" s="12">
        <v>4279.2775000000001</v>
      </c>
      <c r="I15" s="76">
        <f t="shared" ref="I15" si="0">+H15/$H$45</f>
        <v>0.25082539739257698</v>
      </c>
    </row>
    <row r="16" spans="1:13" x14ac:dyDescent="0.25">
      <c r="A16" s="1" t="str">
        <f t="shared" ref="A16:A21" si="1">+$C$7&amp;D16</f>
        <v>IL&amp;FS  Infrastructure Debt Fund Series 2A</v>
      </c>
      <c r="C16" s="11"/>
      <c r="H16" s="12"/>
      <c r="I16" s="76"/>
    </row>
    <row r="17" spans="1:17" x14ac:dyDescent="0.25">
      <c r="A17" s="1" t="str">
        <f t="shared" si="1"/>
        <v>IL&amp;FS  Infrastructure Debt Fund Series 2ADebt Instrument-Privately Placed-Unlisted</v>
      </c>
      <c r="C17" s="11"/>
      <c r="D17" s="14" t="s">
        <v>21</v>
      </c>
      <c r="H17" s="12"/>
      <c r="I17" s="13"/>
    </row>
    <row r="18" spans="1:17" x14ac:dyDescent="0.25">
      <c r="C18" s="11">
        <f>+C15+1</f>
        <v>2</v>
      </c>
      <c r="D18" s="1" t="s">
        <v>67</v>
      </c>
      <c r="E18" s="75" t="s">
        <v>54</v>
      </c>
      <c r="F18" s="1" t="s">
        <v>68</v>
      </c>
      <c r="G18" s="2">
        <v>334</v>
      </c>
      <c r="H18" s="12">
        <v>3541.04243</v>
      </c>
      <c r="I18" s="76">
        <f t="shared" ref="I18:I31" si="2">+H18/$H$45</f>
        <v>0.20755451701571734</v>
      </c>
    </row>
    <row r="19" spans="1:17" x14ac:dyDescent="0.25">
      <c r="A19" s="1" t="str">
        <f t="shared" si="1"/>
        <v>IL&amp;FS  Infrastructure Debt Fund Series 2AGHV Hospitality (India) Private Limited</v>
      </c>
      <c r="C19" s="11">
        <f>+C18+1</f>
        <v>3</v>
      </c>
      <c r="D19" s="1" t="s">
        <v>59</v>
      </c>
      <c r="E19" s="75" t="s">
        <v>54</v>
      </c>
      <c r="F19" s="1" t="s">
        <v>60</v>
      </c>
      <c r="G19" s="2">
        <v>228</v>
      </c>
      <c r="H19" s="12">
        <v>2280.0000100000002</v>
      </c>
      <c r="I19" s="76">
        <f t="shared" si="2"/>
        <v>0.13363982788293807</v>
      </c>
    </row>
    <row r="20" spans="1:17" x14ac:dyDescent="0.25">
      <c r="A20" s="1" t="str">
        <f t="shared" si="1"/>
        <v>IL&amp;FS  Infrastructure Debt Fund Series 2AKanchanjunga Power Company Private Limited</v>
      </c>
      <c r="C20" s="11">
        <f t="shared" ref="C20:C31" si="3">+C19+1</f>
        <v>4</v>
      </c>
      <c r="D20" s="1" t="s">
        <v>25</v>
      </c>
      <c r="E20" s="75" t="s">
        <v>26</v>
      </c>
      <c r="F20" s="1" t="s">
        <v>28</v>
      </c>
      <c r="G20" s="2">
        <v>90</v>
      </c>
      <c r="H20" s="12">
        <v>900</v>
      </c>
      <c r="I20" s="76">
        <f t="shared" si="2"/>
        <v>5.2752563406630967E-2</v>
      </c>
    </row>
    <row r="21" spans="1:17" x14ac:dyDescent="0.25">
      <c r="A21" s="1" t="str">
        <f t="shared" si="1"/>
        <v>IL&amp;FS  Infrastructure Debt Fund Series 2AJanaadhar (India) Private Limited</v>
      </c>
      <c r="C21" s="11">
        <f t="shared" si="3"/>
        <v>5</v>
      </c>
      <c r="D21" s="1" t="s">
        <v>84</v>
      </c>
      <c r="E21" s="75" t="s">
        <v>85</v>
      </c>
      <c r="F21" s="1" t="s">
        <v>86</v>
      </c>
      <c r="G21" s="2">
        <v>60</v>
      </c>
      <c r="H21" s="12">
        <v>480</v>
      </c>
      <c r="I21" s="76">
        <f t="shared" si="2"/>
        <v>2.8134700483536518E-2</v>
      </c>
    </row>
    <row r="22" spans="1:17" x14ac:dyDescent="0.25">
      <c r="A22" s="1" t="str">
        <f>+$C$7&amp;D22</f>
        <v>IL&amp;FS  Infrastructure Debt Fund Series 2AJanaadhar (India) Private Limited</v>
      </c>
      <c r="C22" s="11">
        <f t="shared" si="3"/>
        <v>6</v>
      </c>
      <c r="D22" s="1" t="s">
        <v>84</v>
      </c>
      <c r="E22" s="75" t="s">
        <v>85</v>
      </c>
      <c r="F22" s="1" t="s">
        <v>87</v>
      </c>
      <c r="G22" s="2">
        <v>25</v>
      </c>
      <c r="H22" s="12">
        <v>200</v>
      </c>
      <c r="I22" s="76">
        <f t="shared" si="2"/>
        <v>1.1722791868140216E-2</v>
      </c>
    </row>
    <row r="23" spans="1:17" x14ac:dyDescent="0.25">
      <c r="A23" s="1" t="str">
        <f>+$C$7&amp;D23</f>
        <v>IL&amp;FS  Infrastructure Debt Fund Series 2AKaynes Technology India Private Limited</v>
      </c>
      <c r="C23" s="11">
        <f t="shared" si="3"/>
        <v>7</v>
      </c>
      <c r="D23" s="1" t="s">
        <v>36</v>
      </c>
      <c r="E23" s="75" t="s">
        <v>37</v>
      </c>
      <c r="F23" s="1" t="s">
        <v>38</v>
      </c>
      <c r="G23" s="2">
        <v>200</v>
      </c>
      <c r="H23" s="12">
        <v>188.69931</v>
      </c>
      <c r="I23" s="76">
        <f t="shared" si="2"/>
        <v>1.1060413683958348E-2</v>
      </c>
    </row>
    <row r="24" spans="1:17" x14ac:dyDescent="0.25">
      <c r="A24" s="1" t="str">
        <f>+$C$7&amp;D24</f>
        <v>IL&amp;FS  Infrastructure Debt Fund Series 2AAbhitech Developers Private Limited</v>
      </c>
      <c r="C24" s="11">
        <f t="shared" si="3"/>
        <v>8</v>
      </c>
      <c r="D24" s="1" t="s">
        <v>62</v>
      </c>
      <c r="E24" s="75" t="s">
        <v>54</v>
      </c>
      <c r="F24" s="75" t="s">
        <v>63</v>
      </c>
      <c r="G24" s="2">
        <v>16000</v>
      </c>
      <c r="H24" s="12">
        <v>160</v>
      </c>
      <c r="I24" s="76">
        <f t="shared" si="2"/>
        <v>9.3782334945121722E-3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1">
        <f t="shared" si="3"/>
        <v>9</v>
      </c>
      <c r="D25" s="51" t="s">
        <v>33</v>
      </c>
      <c r="E25" s="75" t="s">
        <v>34</v>
      </c>
      <c r="F25" t="s">
        <v>35</v>
      </c>
      <c r="G25" s="2">
        <v>18</v>
      </c>
      <c r="H25" s="12">
        <v>135</v>
      </c>
      <c r="I25" s="76">
        <f t="shared" si="2"/>
        <v>7.9128845109946461E-3</v>
      </c>
    </row>
    <row r="26" spans="1:17" x14ac:dyDescent="0.25">
      <c r="A26" s="1" t="str">
        <f>+$C$7&amp;D26</f>
        <v>IL&amp;FS  Infrastructure Debt Fund Series 2ABhilangana Hydro Power Limited</v>
      </c>
      <c r="C26" s="11">
        <f t="shared" si="3"/>
        <v>10</v>
      </c>
      <c r="D26" s="1" t="s">
        <v>29</v>
      </c>
      <c r="E26" s="75" t="s">
        <v>30</v>
      </c>
      <c r="F26" s="1" t="s">
        <v>31</v>
      </c>
      <c r="G26" s="2">
        <v>11</v>
      </c>
      <c r="H26" s="12">
        <v>110</v>
      </c>
      <c r="I26" s="76">
        <f t="shared" si="2"/>
        <v>6.4475355274771183E-3</v>
      </c>
    </row>
    <row r="27" spans="1:17" x14ac:dyDescent="0.25">
      <c r="C27" s="11">
        <f t="shared" si="3"/>
        <v>11</v>
      </c>
      <c r="D27" s="1" t="s">
        <v>29</v>
      </c>
      <c r="E27" s="75" t="s">
        <v>30</v>
      </c>
      <c r="F27" s="1" t="s">
        <v>71</v>
      </c>
      <c r="G27" s="2">
        <v>8</v>
      </c>
      <c r="H27" s="12">
        <v>80</v>
      </c>
      <c r="I27" s="76">
        <f t="shared" si="2"/>
        <v>4.6891167472560861E-3</v>
      </c>
    </row>
    <row r="28" spans="1:17" x14ac:dyDescent="0.25">
      <c r="C28" s="11">
        <f t="shared" si="3"/>
        <v>12</v>
      </c>
      <c r="D28" s="1" t="s">
        <v>29</v>
      </c>
      <c r="E28" s="75" t="s">
        <v>30</v>
      </c>
      <c r="F28" s="1" t="s">
        <v>32</v>
      </c>
      <c r="G28" s="2">
        <v>8</v>
      </c>
      <c r="H28" s="12">
        <v>80</v>
      </c>
      <c r="I28" s="76">
        <f t="shared" si="2"/>
        <v>4.6891167472560861E-3</v>
      </c>
    </row>
    <row r="29" spans="1:17" x14ac:dyDescent="0.25">
      <c r="C29" s="11">
        <f t="shared" si="3"/>
        <v>13</v>
      </c>
      <c r="D29" s="1" t="s">
        <v>53</v>
      </c>
      <c r="E29" s="75" t="s">
        <v>54</v>
      </c>
      <c r="F29" s="1" t="s">
        <v>55</v>
      </c>
      <c r="G29" s="2">
        <v>7</v>
      </c>
      <c r="H29" s="12">
        <v>71.579319999999996</v>
      </c>
      <c r="I29" s="76">
        <f t="shared" si="2"/>
        <v>4.1955473521150316E-3</v>
      </c>
    </row>
    <row r="30" spans="1:17" x14ac:dyDescent="0.25">
      <c r="C30" s="11">
        <f t="shared" si="3"/>
        <v>14</v>
      </c>
      <c r="D30" s="1" t="s">
        <v>67</v>
      </c>
      <c r="E30" s="75" t="s">
        <v>54</v>
      </c>
      <c r="F30" s="1" t="s">
        <v>72</v>
      </c>
      <c r="G30" s="2">
        <v>5</v>
      </c>
      <c r="H30" s="12">
        <v>52.929940000000002</v>
      </c>
      <c r="I30" s="76">
        <f t="shared" si="2"/>
        <v>3.1024333510657476E-3</v>
      </c>
    </row>
    <row r="31" spans="1:17" x14ac:dyDescent="0.25">
      <c r="C31" s="11">
        <f t="shared" si="3"/>
        <v>15</v>
      </c>
      <c r="D31" s="1" t="s">
        <v>22</v>
      </c>
      <c r="E31" s="75" t="s">
        <v>23</v>
      </c>
      <c r="F31" s="1" t="s">
        <v>88</v>
      </c>
      <c r="G31" s="2">
        <v>6</v>
      </c>
      <c r="H31" s="12">
        <v>38.717515800000001</v>
      </c>
      <c r="I31" s="76">
        <f t="shared" si="2"/>
        <v>2.2693868968741517E-3</v>
      </c>
    </row>
    <row r="32" spans="1:17" s="22" customFormat="1" x14ac:dyDescent="0.25">
      <c r="C32" s="15"/>
      <c r="D32" s="16" t="s">
        <v>39</v>
      </c>
      <c r="E32" s="16"/>
      <c r="F32" s="16"/>
      <c r="G32" s="16"/>
      <c r="H32" s="17">
        <v>12597.246025799999</v>
      </c>
      <c r="I32" s="77">
        <f>SUM(I15:I31)</f>
        <v>0.73837446636104953</v>
      </c>
      <c r="J32" s="19"/>
      <c r="L32" s="73"/>
      <c r="M32" s="38"/>
      <c r="N32" s="78"/>
      <c r="O32" s="79"/>
      <c r="Q32" s="79"/>
    </row>
    <row r="33" spans="2:14" x14ac:dyDescent="0.25">
      <c r="C33" s="11"/>
      <c r="D33" s="19"/>
      <c r="E33" s="19"/>
      <c r="F33" s="19"/>
      <c r="G33" s="19"/>
      <c r="H33" s="20"/>
      <c r="I33" s="80"/>
      <c r="J33" s="19"/>
    </row>
    <row r="34" spans="2:14" x14ac:dyDescent="0.25">
      <c r="C34" s="11"/>
      <c r="D34" s="14" t="s">
        <v>40</v>
      </c>
      <c r="H34" s="12"/>
      <c r="I34" s="13"/>
    </row>
    <row r="35" spans="2:14" x14ac:dyDescent="0.25">
      <c r="B35" s="1" t="str">
        <f>+$C$7&amp;D35</f>
        <v>IL&amp;FS  Infrastructure Debt Fund Series 2ATriparty Repo</v>
      </c>
      <c r="C35" s="11"/>
      <c r="D35" s="22" t="s">
        <v>41</v>
      </c>
      <c r="E35" s="23"/>
      <c r="F35" s="23"/>
      <c r="G35" s="23"/>
      <c r="H35" s="12">
        <v>4042.0839123000001</v>
      </c>
      <c r="I35" s="76">
        <f>+H35/$H$45</f>
        <v>0.23692254208725413</v>
      </c>
      <c r="K35" s="45" t="s">
        <v>81</v>
      </c>
      <c r="L35" s="46" t="s">
        <v>82</v>
      </c>
    </row>
    <row r="36" spans="2:14" s="22" customFormat="1" x14ac:dyDescent="0.25">
      <c r="C36" s="15"/>
      <c r="D36" s="16" t="s">
        <v>39</v>
      </c>
      <c r="E36" s="16"/>
      <c r="F36" s="16"/>
      <c r="G36" s="16"/>
      <c r="H36" s="25">
        <v>4042.0839123000001</v>
      </c>
      <c r="I36" s="77">
        <f>SUM(I35)</f>
        <v>0.23692254208725413</v>
      </c>
      <c r="J36" s="19"/>
      <c r="L36" s="73"/>
      <c r="M36" s="1"/>
    </row>
    <row r="37" spans="2:14" x14ac:dyDescent="0.25">
      <c r="C37" s="11"/>
      <c r="H37" s="12"/>
      <c r="I37" s="13"/>
    </row>
    <row r="38" spans="2:14" x14ac:dyDescent="0.25">
      <c r="B38" s="1" t="str">
        <f>+$C$7&amp;D38</f>
        <v>IL&amp;FS  Infrastructure Debt Fund Series 2ATriparty Repo Margin</v>
      </c>
      <c r="C38" s="11"/>
      <c r="D38" s="14" t="s">
        <v>42</v>
      </c>
      <c r="H38" s="12">
        <v>154.5</v>
      </c>
      <c r="I38" s="76">
        <f>+H38/$H$45</f>
        <v>9.0558567181383172E-3</v>
      </c>
    </row>
    <row r="39" spans="2:14" s="22" customFormat="1" x14ac:dyDescent="0.25">
      <c r="C39" s="15"/>
      <c r="D39" s="16" t="s">
        <v>39</v>
      </c>
      <c r="E39" s="16"/>
      <c r="F39" s="16"/>
      <c r="G39" s="16"/>
      <c r="H39" s="17">
        <v>154.5</v>
      </c>
      <c r="I39" s="30">
        <f>SUM(I38)</f>
        <v>9.0558567181383172E-3</v>
      </c>
      <c r="J39" s="19"/>
      <c r="L39" s="73"/>
      <c r="M39" s="1"/>
    </row>
    <row r="40" spans="2:14" x14ac:dyDescent="0.25">
      <c r="C40" s="11"/>
      <c r="H40" s="12"/>
      <c r="I40" s="13"/>
    </row>
    <row r="41" spans="2:14" x14ac:dyDescent="0.25">
      <c r="C41" s="11"/>
      <c r="D41" s="14" t="s">
        <v>43</v>
      </c>
      <c r="H41" s="12"/>
      <c r="I41" s="13"/>
    </row>
    <row r="42" spans="2:14" x14ac:dyDescent="0.25">
      <c r="C42" s="11">
        <v>1</v>
      </c>
      <c r="D42" s="1" t="s">
        <v>77</v>
      </c>
      <c r="H42" s="12">
        <v>-20.753957699998864</v>
      </c>
      <c r="I42" s="76">
        <f>+H42/$H$45</f>
        <v>-1.2164716327863635E-3</v>
      </c>
    </row>
    <row r="43" spans="2:14" x14ac:dyDescent="0.25">
      <c r="B43" s="1" t="str">
        <f>+$C$7&amp;D43</f>
        <v>IL&amp;FS  Infrastructure Debt Fund Series 2ACash &amp; Cash Equivalents</v>
      </c>
      <c r="C43" s="11">
        <v>2</v>
      </c>
      <c r="D43" s="1" t="s">
        <v>45</v>
      </c>
      <c r="H43" s="12">
        <v>287.7063187</v>
      </c>
      <c r="I43" s="76">
        <f>+H43/$H$45</f>
        <v>1.6863606466344584E-2</v>
      </c>
    </row>
    <row r="44" spans="2:14" s="22" customFormat="1" x14ac:dyDescent="0.25">
      <c r="C44" s="15"/>
      <c r="D44" s="16" t="s">
        <v>39</v>
      </c>
      <c r="E44" s="16"/>
      <c r="F44" s="16"/>
      <c r="G44" s="16"/>
      <c r="H44" s="81">
        <v>266.95236100000113</v>
      </c>
      <c r="I44" s="18">
        <f>SUM(I42:I43)</f>
        <v>1.5647134833558222E-2</v>
      </c>
      <c r="J44" s="19"/>
      <c r="L44" s="73"/>
      <c r="M44" s="1"/>
    </row>
    <row r="45" spans="2:14" s="22" customFormat="1" x14ac:dyDescent="0.25">
      <c r="C45" s="15"/>
      <c r="D45" s="31" t="s">
        <v>46</v>
      </c>
      <c r="E45" s="31"/>
      <c r="F45" s="31"/>
      <c r="G45" s="31"/>
      <c r="H45" s="32">
        <v>17060.782299099999</v>
      </c>
      <c r="I45" s="33">
        <f>+I32+I36+I39+I44</f>
        <v>1.0000000000000002</v>
      </c>
      <c r="J45" s="34"/>
      <c r="L45" s="73"/>
      <c r="M45" s="1"/>
      <c r="N45" s="139"/>
    </row>
    <row r="46" spans="2:14" x14ac:dyDescent="0.25">
      <c r="C46" s="11"/>
      <c r="D46" s="34"/>
      <c r="E46" s="34"/>
      <c r="F46" s="34"/>
      <c r="G46" s="34"/>
      <c r="H46" s="35"/>
      <c r="I46" s="36"/>
      <c r="J46" s="34"/>
      <c r="N46" s="70"/>
    </row>
    <row r="47" spans="2:14" x14ac:dyDescent="0.25">
      <c r="C47" s="11"/>
      <c r="D47" s="82" t="s">
        <v>89</v>
      </c>
      <c r="E47" s="34"/>
      <c r="F47" s="34"/>
      <c r="G47" s="34"/>
      <c r="H47" s="35"/>
      <c r="I47" s="83">
        <v>506250000</v>
      </c>
      <c r="J47" s="34"/>
      <c r="N47" s="70"/>
    </row>
    <row r="48" spans="2:14" x14ac:dyDescent="0.25">
      <c r="C48" s="11"/>
      <c r="D48" s="37" t="s">
        <v>47</v>
      </c>
      <c r="H48" s="38"/>
      <c r="I48" s="39"/>
    </row>
    <row r="50" spans="7:8" hidden="1" x14ac:dyDescent="0.25">
      <c r="G50" s="84">
        <v>1576757819.9200001</v>
      </c>
      <c r="H50" s="38">
        <v>15767.578199200001</v>
      </c>
    </row>
    <row r="51" spans="7:8" hidden="1" x14ac:dyDescent="0.25">
      <c r="H51" s="38">
        <v>1293.2040998999983</v>
      </c>
    </row>
  </sheetData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workbookViewId="0">
      <selection activeCell="A20" sqref="A20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307</v>
      </c>
      <c r="C3" t="s">
        <v>217</v>
      </c>
      <c r="D3" s="244" t="s">
        <v>289</v>
      </c>
      <c r="E3" s="245">
        <v>43696</v>
      </c>
      <c r="F3" s="246">
        <v>1</v>
      </c>
      <c r="G3" t="s">
        <v>290</v>
      </c>
      <c r="H3" s="245">
        <v>43693</v>
      </c>
      <c r="I3" s="245">
        <v>43693</v>
      </c>
      <c r="J3" s="245">
        <v>43693</v>
      </c>
      <c r="K3" t="s">
        <v>291</v>
      </c>
      <c r="L3" s="244">
        <v>720188785.60000002</v>
      </c>
      <c r="M3" t="s">
        <v>291</v>
      </c>
      <c r="N3" s="248">
        <v>5.2699999999999997E-2</v>
      </c>
      <c r="O3" t="s">
        <v>292</v>
      </c>
    </row>
    <row r="4" spans="1:15" x14ac:dyDescent="0.25">
      <c r="A4">
        <f t="shared" ref="A4:A9" si="0">+A3+1</f>
        <v>2</v>
      </c>
      <c r="B4" t="s">
        <v>307</v>
      </c>
      <c r="C4" t="s">
        <v>217</v>
      </c>
      <c r="D4" t="s">
        <v>293</v>
      </c>
      <c r="E4" s="245">
        <v>43696</v>
      </c>
      <c r="F4" s="246">
        <v>1</v>
      </c>
      <c r="G4" t="s">
        <v>290</v>
      </c>
      <c r="H4" s="245">
        <v>43693</v>
      </c>
      <c r="I4" s="245">
        <v>43693</v>
      </c>
      <c r="J4" s="245">
        <v>43693</v>
      </c>
      <c r="K4" t="s">
        <v>291</v>
      </c>
      <c r="L4" s="249">
        <v>634400000</v>
      </c>
      <c r="M4" t="s">
        <v>291</v>
      </c>
      <c r="N4" s="248">
        <v>5.2699999999999997E-2</v>
      </c>
      <c r="O4" t="s">
        <v>292</v>
      </c>
    </row>
    <row r="5" spans="1:15" x14ac:dyDescent="0.25">
      <c r="A5">
        <f t="shared" si="0"/>
        <v>3</v>
      </c>
      <c r="B5" t="s">
        <v>307</v>
      </c>
      <c r="C5" t="s">
        <v>217</v>
      </c>
      <c r="D5" t="s">
        <v>294</v>
      </c>
      <c r="E5" s="245">
        <v>43696</v>
      </c>
      <c r="F5" s="246">
        <v>1</v>
      </c>
      <c r="G5" t="s">
        <v>290</v>
      </c>
      <c r="H5" s="245">
        <v>43693</v>
      </c>
      <c r="I5" s="245">
        <v>43693</v>
      </c>
      <c r="J5" s="245">
        <v>43693</v>
      </c>
      <c r="K5" t="s">
        <v>291</v>
      </c>
      <c r="L5" s="249">
        <v>402000000</v>
      </c>
      <c r="M5" t="s">
        <v>291</v>
      </c>
      <c r="N5" s="248">
        <v>5.2699999999999997E-2</v>
      </c>
      <c r="O5" t="s">
        <v>292</v>
      </c>
    </row>
    <row r="6" spans="1:15" x14ac:dyDescent="0.25">
      <c r="A6">
        <f t="shared" si="0"/>
        <v>4</v>
      </c>
      <c r="B6" t="s">
        <v>307</v>
      </c>
      <c r="C6" t="s">
        <v>217</v>
      </c>
      <c r="D6" t="s">
        <v>295</v>
      </c>
      <c r="E6" s="245">
        <v>43696</v>
      </c>
      <c r="F6" s="246">
        <v>1</v>
      </c>
      <c r="G6" t="s">
        <v>290</v>
      </c>
      <c r="H6" s="245">
        <v>43693</v>
      </c>
      <c r="I6" s="245">
        <v>43693</v>
      </c>
      <c r="J6" s="245">
        <v>43693</v>
      </c>
      <c r="K6" t="s">
        <v>291</v>
      </c>
      <c r="L6" s="249">
        <v>469700000</v>
      </c>
      <c r="M6" t="s">
        <v>291</v>
      </c>
      <c r="N6" s="248">
        <v>5.2699999999999997E-2</v>
      </c>
      <c r="O6" t="s">
        <v>292</v>
      </c>
    </row>
    <row r="7" spans="1:15" x14ac:dyDescent="0.25">
      <c r="A7">
        <f t="shared" si="0"/>
        <v>5</v>
      </c>
      <c r="B7" t="s">
        <v>307</v>
      </c>
      <c r="C7" t="s">
        <v>217</v>
      </c>
      <c r="D7" t="s">
        <v>296</v>
      </c>
      <c r="E7" s="245">
        <v>43696</v>
      </c>
      <c r="F7" s="246">
        <v>1</v>
      </c>
      <c r="G7" t="s">
        <v>290</v>
      </c>
      <c r="H7" s="245">
        <v>43693</v>
      </c>
      <c r="I7" s="245">
        <v>43693</v>
      </c>
      <c r="J7" s="245">
        <v>43693</v>
      </c>
      <c r="K7" t="s">
        <v>291</v>
      </c>
      <c r="L7" s="249">
        <v>49000000</v>
      </c>
      <c r="M7" t="s">
        <v>291</v>
      </c>
      <c r="N7" s="248">
        <v>5.2699999999999997E-2</v>
      </c>
      <c r="O7" t="s">
        <v>292</v>
      </c>
    </row>
    <row r="8" spans="1:15" x14ac:dyDescent="0.25">
      <c r="A8">
        <f t="shared" si="0"/>
        <v>6</v>
      </c>
      <c r="B8" t="s">
        <v>307</v>
      </c>
      <c r="C8" t="s">
        <v>217</v>
      </c>
      <c r="D8" t="s">
        <v>297</v>
      </c>
      <c r="E8" s="245">
        <v>43696</v>
      </c>
      <c r="F8" s="246">
        <v>1</v>
      </c>
      <c r="G8" t="s">
        <v>290</v>
      </c>
      <c r="H8" s="245">
        <v>43693</v>
      </c>
      <c r="I8" s="245">
        <v>43693</v>
      </c>
      <c r="J8" s="245">
        <v>43693</v>
      </c>
      <c r="K8" t="s">
        <v>291</v>
      </c>
      <c r="L8" s="249">
        <v>390100000</v>
      </c>
      <c r="M8" t="s">
        <v>291</v>
      </c>
      <c r="N8" s="248">
        <v>5.2699999999999997E-2</v>
      </c>
      <c r="O8" t="s">
        <v>292</v>
      </c>
    </row>
    <row r="9" spans="1:15" x14ac:dyDescent="0.25">
      <c r="A9">
        <f t="shared" si="0"/>
        <v>7</v>
      </c>
      <c r="B9" t="s">
        <v>307</v>
      </c>
      <c r="C9" t="s">
        <v>217</v>
      </c>
      <c r="D9" t="s">
        <v>298</v>
      </c>
      <c r="E9" s="245">
        <v>43696</v>
      </c>
      <c r="F9" s="246">
        <v>1</v>
      </c>
      <c r="G9" t="s">
        <v>290</v>
      </c>
      <c r="H9" s="245">
        <v>43693</v>
      </c>
      <c r="I9" s="245">
        <v>43693</v>
      </c>
      <c r="J9" s="245">
        <v>43693</v>
      </c>
      <c r="K9" t="s">
        <v>291</v>
      </c>
      <c r="L9" s="249">
        <v>130900000</v>
      </c>
      <c r="M9" t="s">
        <v>291</v>
      </c>
      <c r="N9" s="248">
        <v>5.2699999999999997E-2</v>
      </c>
      <c r="O9" t="s">
        <v>292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21" sqref="D21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299</v>
      </c>
      <c r="C3" t="s">
        <v>217</v>
      </c>
      <c r="D3" s="244" t="s">
        <v>289</v>
      </c>
      <c r="E3" s="245">
        <v>43697</v>
      </c>
      <c r="F3" s="246">
        <v>1</v>
      </c>
      <c r="G3" t="s">
        <v>290</v>
      </c>
      <c r="H3" s="245">
        <v>43696</v>
      </c>
      <c r="I3" s="245">
        <v>43696</v>
      </c>
      <c r="J3" s="245">
        <v>43696</v>
      </c>
      <c r="K3" t="s">
        <v>291</v>
      </c>
      <c r="L3" s="244">
        <v>623013918.20000005</v>
      </c>
      <c r="M3" t="s">
        <v>291</v>
      </c>
      <c r="N3" s="248">
        <v>5.2200000000000003E-2</v>
      </c>
      <c r="O3" t="s">
        <v>292</v>
      </c>
    </row>
    <row r="4" spans="1:15" x14ac:dyDescent="0.25">
      <c r="A4">
        <f t="shared" ref="A4:A10" si="0">+A3+1</f>
        <v>2</v>
      </c>
      <c r="B4" t="s">
        <v>299</v>
      </c>
      <c r="C4" t="s">
        <v>217</v>
      </c>
      <c r="D4" t="s">
        <v>293</v>
      </c>
      <c r="E4" s="245">
        <v>43697</v>
      </c>
      <c r="F4" s="246">
        <v>1</v>
      </c>
      <c r="G4" t="s">
        <v>290</v>
      </c>
      <c r="H4" s="245">
        <v>43696</v>
      </c>
      <c r="I4" s="245">
        <v>43696</v>
      </c>
      <c r="J4" s="245">
        <v>43696</v>
      </c>
      <c r="K4" t="s">
        <v>291</v>
      </c>
      <c r="L4" s="249">
        <v>634900000</v>
      </c>
      <c r="M4" t="s">
        <v>291</v>
      </c>
      <c r="N4" s="248">
        <v>5.2200000000000003E-2</v>
      </c>
      <c r="O4" t="s">
        <v>292</v>
      </c>
    </row>
    <row r="5" spans="1:15" x14ac:dyDescent="0.25">
      <c r="A5">
        <f t="shared" si="0"/>
        <v>3</v>
      </c>
      <c r="B5" t="s">
        <v>299</v>
      </c>
      <c r="C5" t="s">
        <v>217</v>
      </c>
      <c r="D5" t="s">
        <v>294</v>
      </c>
      <c r="E5" s="245">
        <v>43697</v>
      </c>
      <c r="F5" s="246">
        <v>1</v>
      </c>
      <c r="G5" t="s">
        <v>290</v>
      </c>
      <c r="H5" s="245">
        <v>43696</v>
      </c>
      <c r="I5" s="245">
        <v>43696</v>
      </c>
      <c r="J5" s="245">
        <v>43696</v>
      </c>
      <c r="K5" t="s">
        <v>291</v>
      </c>
      <c r="L5" s="249">
        <v>402000000</v>
      </c>
      <c r="M5" t="s">
        <v>291</v>
      </c>
      <c r="N5" s="248">
        <v>5.2200000000000003E-2</v>
      </c>
      <c r="O5" t="s">
        <v>292</v>
      </c>
    </row>
    <row r="6" spans="1:15" x14ac:dyDescent="0.25">
      <c r="A6">
        <f t="shared" si="0"/>
        <v>4</v>
      </c>
      <c r="B6" t="s">
        <v>299</v>
      </c>
      <c r="C6" t="s">
        <v>217</v>
      </c>
      <c r="D6" t="s">
        <v>295</v>
      </c>
      <c r="E6" s="245">
        <v>43697</v>
      </c>
      <c r="F6" s="246">
        <v>1</v>
      </c>
      <c r="G6" t="s">
        <v>290</v>
      </c>
      <c r="H6" s="245">
        <v>43696</v>
      </c>
      <c r="I6" s="245">
        <v>43696</v>
      </c>
      <c r="J6" s="245">
        <v>43696</v>
      </c>
      <c r="K6" t="s">
        <v>291</v>
      </c>
      <c r="L6" s="249">
        <v>469700000</v>
      </c>
      <c r="M6" t="s">
        <v>291</v>
      </c>
      <c r="N6" s="248">
        <v>5.2200000000000003E-2</v>
      </c>
      <c r="O6" t="s">
        <v>292</v>
      </c>
    </row>
    <row r="7" spans="1:15" x14ac:dyDescent="0.25">
      <c r="A7">
        <f t="shared" si="0"/>
        <v>5</v>
      </c>
      <c r="B7" t="s">
        <v>299</v>
      </c>
      <c r="C7" t="s">
        <v>217</v>
      </c>
      <c r="D7" t="s">
        <v>296</v>
      </c>
      <c r="E7" s="245">
        <v>43697</v>
      </c>
      <c r="F7" s="246">
        <v>1</v>
      </c>
      <c r="G7" t="s">
        <v>290</v>
      </c>
      <c r="H7" s="245">
        <v>43696</v>
      </c>
      <c r="I7" s="245">
        <v>43696</v>
      </c>
      <c r="J7" s="245">
        <v>43696</v>
      </c>
      <c r="K7" t="s">
        <v>291</v>
      </c>
      <c r="L7" s="249">
        <v>49000000</v>
      </c>
      <c r="M7" t="s">
        <v>291</v>
      </c>
      <c r="N7" s="248">
        <v>5.2200000000000003E-2</v>
      </c>
      <c r="O7" t="s">
        <v>292</v>
      </c>
    </row>
    <row r="8" spans="1:15" x14ac:dyDescent="0.25">
      <c r="A8">
        <f t="shared" si="0"/>
        <v>6</v>
      </c>
      <c r="B8" t="s">
        <v>299</v>
      </c>
      <c r="C8" t="s">
        <v>217</v>
      </c>
      <c r="D8" t="s">
        <v>297</v>
      </c>
      <c r="E8" s="245">
        <v>43697</v>
      </c>
      <c r="F8" s="246">
        <v>1</v>
      </c>
      <c r="G8" t="s">
        <v>290</v>
      </c>
      <c r="H8" s="245">
        <v>43696</v>
      </c>
      <c r="I8" s="245">
        <v>43696</v>
      </c>
      <c r="J8" s="245">
        <v>43696</v>
      </c>
      <c r="K8" t="s">
        <v>291</v>
      </c>
      <c r="L8" s="249">
        <v>390100000</v>
      </c>
      <c r="M8" t="s">
        <v>291</v>
      </c>
      <c r="N8" s="248">
        <v>5.2200000000000003E-2</v>
      </c>
      <c r="O8" t="s">
        <v>292</v>
      </c>
    </row>
    <row r="9" spans="1:15" x14ac:dyDescent="0.25">
      <c r="A9">
        <f t="shared" si="0"/>
        <v>7</v>
      </c>
      <c r="B9" t="s">
        <v>299</v>
      </c>
      <c r="C9" t="s">
        <v>217</v>
      </c>
      <c r="D9" t="s">
        <v>298</v>
      </c>
      <c r="E9" s="245">
        <v>43697</v>
      </c>
      <c r="F9" s="246">
        <v>1</v>
      </c>
      <c r="G9" t="s">
        <v>290</v>
      </c>
      <c r="H9" s="245">
        <v>43696</v>
      </c>
      <c r="I9" s="245">
        <v>43696</v>
      </c>
      <c r="J9" s="245">
        <v>43696</v>
      </c>
      <c r="K9" t="s">
        <v>291</v>
      </c>
      <c r="L9" s="249">
        <v>130900000</v>
      </c>
      <c r="M9" t="s">
        <v>291</v>
      </c>
      <c r="N9" s="248">
        <v>5.2200000000000003E-2</v>
      </c>
      <c r="O9" t="s">
        <v>292</v>
      </c>
    </row>
    <row r="10" spans="1:15" x14ac:dyDescent="0.25">
      <c r="A10">
        <f t="shared" si="0"/>
        <v>8</v>
      </c>
      <c r="B10" t="s">
        <v>313</v>
      </c>
      <c r="C10" t="s">
        <v>217</v>
      </c>
      <c r="D10" s="244" t="s">
        <v>289</v>
      </c>
      <c r="E10" s="245">
        <v>43697</v>
      </c>
      <c r="F10" s="246">
        <v>1</v>
      </c>
      <c r="G10" t="s">
        <v>290</v>
      </c>
      <c r="H10" s="245">
        <v>43696</v>
      </c>
      <c r="I10" s="245">
        <v>43696</v>
      </c>
      <c r="J10" s="245">
        <v>43696</v>
      </c>
      <c r="K10" t="s">
        <v>291</v>
      </c>
      <c r="L10" s="247">
        <v>97486031</v>
      </c>
      <c r="M10" t="s">
        <v>291</v>
      </c>
      <c r="N10" s="248">
        <v>5.2299999999999999E-2</v>
      </c>
      <c r="O10" t="s">
        <v>292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D21" sqref="D21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2.1406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244" t="s">
        <v>274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</row>
    <row r="2" spans="1:15" x14ac:dyDescent="0.25">
      <c r="A2" s="244" t="s">
        <v>275</v>
      </c>
      <c r="B2" s="244" t="s">
        <v>276</v>
      </c>
      <c r="C2" s="244" t="s">
        <v>5</v>
      </c>
      <c r="D2" s="244" t="s">
        <v>229</v>
      </c>
      <c r="E2" s="244" t="s">
        <v>277</v>
      </c>
      <c r="F2" s="244" t="s">
        <v>278</v>
      </c>
      <c r="G2" s="244" t="s">
        <v>279</v>
      </c>
      <c r="H2" s="244" t="s">
        <v>280</v>
      </c>
      <c r="I2" s="244" t="s">
        <v>281</v>
      </c>
      <c r="J2" s="244" t="s">
        <v>282</v>
      </c>
      <c r="K2" s="244" t="s">
        <v>283</v>
      </c>
      <c r="L2" s="244" t="s">
        <v>284</v>
      </c>
      <c r="M2" s="244" t="s">
        <v>285</v>
      </c>
      <c r="N2" s="244" t="s">
        <v>286</v>
      </c>
      <c r="O2" s="244" t="s">
        <v>287</v>
      </c>
    </row>
    <row r="3" spans="1:15" x14ac:dyDescent="0.25">
      <c r="A3" s="244">
        <v>1</v>
      </c>
      <c r="B3" t="s">
        <v>314</v>
      </c>
      <c r="C3" t="s">
        <v>217</v>
      </c>
      <c r="D3" s="244" t="s">
        <v>289</v>
      </c>
      <c r="E3" s="245">
        <v>43711</v>
      </c>
      <c r="F3" s="246">
        <v>1</v>
      </c>
      <c r="G3" t="s">
        <v>290</v>
      </c>
      <c r="H3" s="245">
        <v>43697</v>
      </c>
      <c r="I3" s="245">
        <v>43697</v>
      </c>
      <c r="J3" s="245">
        <v>43697</v>
      </c>
      <c r="K3" t="s">
        <v>291</v>
      </c>
      <c r="L3" s="247">
        <v>720656933</v>
      </c>
      <c r="M3" t="s">
        <v>291</v>
      </c>
      <c r="N3" s="248">
        <v>5.3499999999999999E-2</v>
      </c>
      <c r="O3" t="s">
        <v>292</v>
      </c>
    </row>
    <row r="4" spans="1:15" x14ac:dyDescent="0.25">
      <c r="A4">
        <f t="shared" ref="A4:A10" si="0">+A3+1</f>
        <v>2</v>
      </c>
      <c r="B4" t="s">
        <v>306</v>
      </c>
      <c r="C4" t="s">
        <v>217</v>
      </c>
      <c r="D4" t="s">
        <v>293</v>
      </c>
      <c r="E4" s="245">
        <v>43711</v>
      </c>
      <c r="F4" s="246">
        <v>1</v>
      </c>
      <c r="G4" t="s">
        <v>290</v>
      </c>
      <c r="H4" s="245">
        <v>43697</v>
      </c>
      <c r="I4" s="245">
        <v>43697</v>
      </c>
      <c r="J4" s="245">
        <v>43697</v>
      </c>
      <c r="K4" t="s">
        <v>291</v>
      </c>
      <c r="L4" s="249">
        <v>457417475.39999998</v>
      </c>
      <c r="M4" t="s">
        <v>291</v>
      </c>
      <c r="N4" s="248">
        <v>5.33E-2</v>
      </c>
      <c r="O4" t="s">
        <v>292</v>
      </c>
    </row>
    <row r="5" spans="1:15" x14ac:dyDescent="0.25">
      <c r="A5">
        <f t="shared" si="0"/>
        <v>3</v>
      </c>
      <c r="B5" t="s">
        <v>306</v>
      </c>
      <c r="C5" t="s">
        <v>217</v>
      </c>
      <c r="D5" t="s">
        <v>294</v>
      </c>
      <c r="E5" s="245">
        <v>43711</v>
      </c>
      <c r="F5" s="246">
        <v>1</v>
      </c>
      <c r="G5" t="s">
        <v>290</v>
      </c>
      <c r="H5" s="245">
        <v>43697</v>
      </c>
      <c r="I5" s="245">
        <v>43697</v>
      </c>
      <c r="J5" s="245">
        <v>43697</v>
      </c>
      <c r="K5" t="s">
        <v>291</v>
      </c>
      <c r="L5" s="249">
        <v>402000000</v>
      </c>
      <c r="M5" t="s">
        <v>291</v>
      </c>
      <c r="N5" s="248">
        <v>5.33E-2</v>
      </c>
      <c r="O5" t="s">
        <v>292</v>
      </c>
    </row>
    <row r="6" spans="1:15" x14ac:dyDescent="0.25">
      <c r="A6">
        <f t="shared" si="0"/>
        <v>4</v>
      </c>
      <c r="B6" t="s">
        <v>306</v>
      </c>
      <c r="C6" t="s">
        <v>217</v>
      </c>
      <c r="D6" t="s">
        <v>295</v>
      </c>
      <c r="E6" s="245">
        <v>43711</v>
      </c>
      <c r="F6" s="246">
        <v>1</v>
      </c>
      <c r="G6" t="s">
        <v>290</v>
      </c>
      <c r="H6" s="245">
        <v>43697</v>
      </c>
      <c r="I6" s="245">
        <v>43697</v>
      </c>
      <c r="J6" s="245">
        <v>43697</v>
      </c>
      <c r="K6" t="s">
        <v>291</v>
      </c>
      <c r="L6" s="249">
        <v>469700000</v>
      </c>
      <c r="M6" t="s">
        <v>291</v>
      </c>
      <c r="N6" s="248">
        <v>5.33E-2</v>
      </c>
      <c r="O6" t="s">
        <v>292</v>
      </c>
    </row>
    <row r="7" spans="1:15" x14ac:dyDescent="0.25">
      <c r="A7">
        <f t="shared" si="0"/>
        <v>5</v>
      </c>
      <c r="B7" t="s">
        <v>306</v>
      </c>
      <c r="C7" t="s">
        <v>217</v>
      </c>
      <c r="D7" t="s">
        <v>296</v>
      </c>
      <c r="E7" s="245">
        <v>43711</v>
      </c>
      <c r="F7" s="246">
        <v>1</v>
      </c>
      <c r="G7" t="s">
        <v>290</v>
      </c>
      <c r="H7" s="245">
        <v>43697</v>
      </c>
      <c r="I7" s="245">
        <v>43697</v>
      </c>
      <c r="J7" s="245">
        <v>43697</v>
      </c>
      <c r="K7" t="s">
        <v>291</v>
      </c>
      <c r="L7" s="249">
        <v>49000000</v>
      </c>
      <c r="M7" t="s">
        <v>291</v>
      </c>
      <c r="N7" s="248">
        <v>5.33E-2</v>
      </c>
      <c r="O7" t="s">
        <v>292</v>
      </c>
    </row>
    <row r="8" spans="1:15" x14ac:dyDescent="0.25">
      <c r="A8">
        <f t="shared" si="0"/>
        <v>6</v>
      </c>
      <c r="B8" t="s">
        <v>306</v>
      </c>
      <c r="C8" t="s">
        <v>217</v>
      </c>
      <c r="D8" t="s">
        <v>297</v>
      </c>
      <c r="E8" s="245">
        <v>43711</v>
      </c>
      <c r="F8" s="246">
        <v>1</v>
      </c>
      <c r="G8" t="s">
        <v>290</v>
      </c>
      <c r="H8" s="245">
        <v>43697</v>
      </c>
      <c r="I8" s="245">
        <v>43697</v>
      </c>
      <c r="J8" s="245">
        <v>43697</v>
      </c>
      <c r="K8" t="s">
        <v>291</v>
      </c>
      <c r="L8" s="249">
        <v>390100000</v>
      </c>
      <c r="M8" t="s">
        <v>291</v>
      </c>
      <c r="N8" s="248">
        <v>5.33E-2</v>
      </c>
      <c r="O8" t="s">
        <v>292</v>
      </c>
    </row>
    <row r="9" spans="1:15" x14ac:dyDescent="0.25">
      <c r="A9">
        <f t="shared" si="0"/>
        <v>7</v>
      </c>
      <c r="B9" t="s">
        <v>306</v>
      </c>
      <c r="C9" t="s">
        <v>217</v>
      </c>
      <c r="D9" t="s">
        <v>298</v>
      </c>
      <c r="E9" s="245">
        <v>43711</v>
      </c>
      <c r="F9" s="246">
        <v>1</v>
      </c>
      <c r="G9" t="s">
        <v>290</v>
      </c>
      <c r="H9" s="245">
        <v>43697</v>
      </c>
      <c r="I9" s="245">
        <v>43697</v>
      </c>
      <c r="J9" s="245">
        <v>43697</v>
      </c>
      <c r="K9" t="s">
        <v>291</v>
      </c>
      <c r="L9" s="249">
        <v>130900000</v>
      </c>
      <c r="M9" t="s">
        <v>291</v>
      </c>
      <c r="N9" s="248">
        <v>5.33E-2</v>
      </c>
      <c r="O9" t="s">
        <v>292</v>
      </c>
    </row>
    <row r="10" spans="1:15" x14ac:dyDescent="0.25">
      <c r="A10">
        <f t="shared" si="0"/>
        <v>8</v>
      </c>
      <c r="B10" t="s">
        <v>314</v>
      </c>
      <c r="C10" t="s">
        <v>217</v>
      </c>
      <c r="D10" s="244" t="s">
        <v>293</v>
      </c>
      <c r="E10" s="245">
        <v>43711</v>
      </c>
      <c r="F10" s="246">
        <v>1</v>
      </c>
      <c r="G10" t="s">
        <v>290</v>
      </c>
      <c r="H10" s="245">
        <v>43697</v>
      </c>
      <c r="I10" s="245">
        <v>43697</v>
      </c>
      <c r="J10" s="245">
        <v>43697</v>
      </c>
      <c r="K10" t="s">
        <v>291</v>
      </c>
      <c r="L10" s="247">
        <v>177500000</v>
      </c>
      <c r="M10" t="s">
        <v>291</v>
      </c>
      <c r="N10" s="248">
        <v>5.3499999999999999E-2</v>
      </c>
      <c r="O10" t="s">
        <v>292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opLeftCell="C4" workbookViewId="0">
      <selection activeCell="E15" sqref="E15"/>
    </sheetView>
  </sheetViews>
  <sheetFormatPr defaultRowHeight="15.75" x14ac:dyDescent="0.25"/>
  <cols>
    <col min="1" max="2" width="12" style="85" hidden="1" customWidth="1"/>
    <col min="3" max="3" width="7.5703125" style="85" customWidth="1"/>
    <col min="4" max="4" width="58.140625" style="85" customWidth="1"/>
    <col min="5" max="5" width="15.42578125" style="85" customWidth="1"/>
    <col min="6" max="6" width="17.28515625" style="85" customWidth="1"/>
    <col min="7" max="7" width="10.7109375" style="85" customWidth="1"/>
    <col min="8" max="8" width="16.85546875" style="85" customWidth="1"/>
    <col min="9" max="9" width="14.7109375" style="85" customWidth="1"/>
    <col min="10" max="10" width="14.5703125" style="85" customWidth="1"/>
    <col min="11" max="11" width="17.42578125" style="85" hidden="1" customWidth="1"/>
    <col min="12" max="12" width="9.140625" style="86" hidden="1" customWidth="1"/>
    <col min="13" max="15" width="15.140625" style="85" hidden="1" customWidth="1"/>
    <col min="16" max="17" width="0" style="85" hidden="1" customWidth="1"/>
    <col min="18" max="18" width="12.140625" style="85" bestFit="1" customWidth="1"/>
    <col min="19" max="19" width="24.42578125" style="85" bestFit="1" customWidth="1"/>
    <col min="20" max="21" width="9.28515625" style="85" bestFit="1" customWidth="1"/>
    <col min="22" max="16384" width="9.140625" style="85"/>
  </cols>
  <sheetData>
    <row r="1" spans="1:13" x14ac:dyDescent="0.25">
      <c r="G1" s="71"/>
    </row>
    <row r="2" spans="1:13" x14ac:dyDescent="0.25">
      <c r="G2" s="71"/>
    </row>
    <row r="3" spans="1:13" x14ac:dyDescent="0.25">
      <c r="G3" s="71"/>
    </row>
    <row r="4" spans="1:13" x14ac:dyDescent="0.25">
      <c r="G4" s="71"/>
    </row>
    <row r="5" spans="1:13" x14ac:dyDescent="0.25">
      <c r="C5" s="1" t="s">
        <v>0</v>
      </c>
      <c r="G5" s="71"/>
    </row>
    <row r="6" spans="1:13" s="87" customFormat="1" ht="15.75" customHeight="1" x14ac:dyDescent="0.25">
      <c r="C6" s="250" t="s">
        <v>90</v>
      </c>
      <c r="D6" s="251"/>
      <c r="E6" s="251"/>
      <c r="F6" s="251"/>
      <c r="G6" s="251"/>
      <c r="H6" s="251"/>
      <c r="I6" s="252"/>
      <c r="J6" s="85"/>
      <c r="L6" s="88"/>
      <c r="M6" s="85"/>
    </row>
    <row r="7" spans="1:13" s="87" customFormat="1" ht="15.75" customHeight="1" x14ac:dyDescent="0.25">
      <c r="C7" s="262" t="s">
        <v>98</v>
      </c>
      <c r="D7" s="263"/>
      <c r="E7" s="263"/>
      <c r="F7" s="263"/>
      <c r="G7" s="263"/>
      <c r="H7" s="263"/>
      <c r="I7" s="264"/>
      <c r="J7" s="85"/>
      <c r="L7" s="88"/>
      <c r="M7" s="85"/>
    </row>
    <row r="8" spans="1:13" x14ac:dyDescent="0.25">
      <c r="C8" s="265"/>
      <c r="D8" s="266"/>
      <c r="E8" s="266"/>
      <c r="F8" s="266"/>
      <c r="G8" s="266"/>
      <c r="H8" s="266"/>
      <c r="I8" s="267"/>
      <c r="K8" s="45"/>
      <c r="L8" s="46"/>
    </row>
    <row r="9" spans="1:13" x14ac:dyDescent="0.25">
      <c r="C9" s="136"/>
      <c r="D9" s="137"/>
      <c r="E9" s="137"/>
      <c r="F9" s="137"/>
      <c r="G9" s="137"/>
      <c r="H9" s="137"/>
      <c r="I9" s="138"/>
      <c r="K9" s="45"/>
      <c r="L9" s="46"/>
    </row>
    <row r="10" spans="1:13" s="87" customFormat="1" ht="15.75" customHeight="1" x14ac:dyDescent="0.25">
      <c r="C10" s="259" t="s">
        <v>2</v>
      </c>
      <c r="D10" s="260" t="s">
        <v>3</v>
      </c>
      <c r="E10" s="260" t="s">
        <v>4</v>
      </c>
      <c r="F10" s="135" t="s">
        <v>5</v>
      </c>
      <c r="G10" s="260" t="s">
        <v>6</v>
      </c>
      <c r="H10" s="10" t="s">
        <v>7</v>
      </c>
      <c r="I10" s="261" t="s">
        <v>8</v>
      </c>
      <c r="J10" s="47"/>
      <c r="K10" s="89"/>
      <c r="L10" s="88"/>
      <c r="M10" s="47"/>
    </row>
    <row r="11" spans="1:13" x14ac:dyDescent="0.25">
      <c r="C11" s="259"/>
      <c r="D11" s="260"/>
      <c r="E11" s="260"/>
      <c r="F11" s="135"/>
      <c r="G11" s="260"/>
      <c r="H11" s="10" t="s">
        <v>9</v>
      </c>
      <c r="I11" s="261"/>
      <c r="K11" s="90"/>
    </row>
    <row r="12" spans="1:13" x14ac:dyDescent="0.25">
      <c r="C12" s="91"/>
      <c r="D12" s="92"/>
      <c r="E12" s="92"/>
      <c r="F12" s="92"/>
      <c r="G12" s="92"/>
      <c r="H12" s="93"/>
      <c r="I12" s="94"/>
      <c r="K12" s="90"/>
    </row>
    <row r="13" spans="1:13" x14ac:dyDescent="0.25">
      <c r="C13" s="95"/>
      <c r="D13" s="14" t="s">
        <v>10</v>
      </c>
      <c r="H13" s="96"/>
      <c r="I13" s="76"/>
    </row>
    <row r="14" spans="1:13" x14ac:dyDescent="0.25">
      <c r="A14" s="85" t="str">
        <f>+$C$6&amp;D14</f>
        <v>IL&amp;FS  Infrastructure Debt Fund Series 2BIL&amp;FS Wind Energy Limited</v>
      </c>
      <c r="B14" s="85" t="e">
        <f>+vl</f>
        <v>#NAME?</v>
      </c>
      <c r="C14" s="95">
        <v>1</v>
      </c>
      <c r="D14" s="85" t="s">
        <v>17</v>
      </c>
      <c r="E14" s="75" t="s">
        <v>18</v>
      </c>
      <c r="F14" s="1" t="s">
        <v>19</v>
      </c>
      <c r="G14" s="97">
        <v>206</v>
      </c>
      <c r="H14" s="97">
        <v>2608.0803700000001</v>
      </c>
      <c r="I14" s="76">
        <f>+H14/$H$45</f>
        <v>0.10952609257738835</v>
      </c>
    </row>
    <row r="15" spans="1:13" x14ac:dyDescent="0.25">
      <c r="A15" s="85" t="str">
        <f t="shared" ref="A15:A28" si="0">+$C$6&amp;D15</f>
        <v>IL&amp;FS  Infrastructure Debt Fund Series 2BIL&amp;FS Solar Power Limited</v>
      </c>
      <c r="C15" s="95">
        <f>+C14+1</f>
        <v>2</v>
      </c>
      <c r="D15" s="85" t="s">
        <v>14</v>
      </c>
      <c r="E15" s="75" t="s">
        <v>15</v>
      </c>
      <c r="F15" s="1" t="s">
        <v>16</v>
      </c>
      <c r="G15" s="97">
        <v>17</v>
      </c>
      <c r="H15" s="97">
        <v>207.77073999999999</v>
      </c>
      <c r="I15" s="76">
        <f t="shared" ref="I15" si="1">+H15/$H$45</f>
        <v>8.7253129028813173E-3</v>
      </c>
    </row>
    <row r="16" spans="1:13" x14ac:dyDescent="0.25">
      <c r="A16" s="85" t="str">
        <f t="shared" si="0"/>
        <v>IL&amp;FS  Infrastructure Debt Fund Series 2B</v>
      </c>
      <c r="C16" s="95"/>
      <c r="E16" s="1"/>
      <c r="F16" s="1"/>
      <c r="G16" s="97"/>
      <c r="H16" s="96"/>
      <c r="I16" s="76"/>
    </row>
    <row r="17" spans="1:22" x14ac:dyDescent="0.25">
      <c r="A17" s="85" t="str">
        <f t="shared" si="0"/>
        <v>IL&amp;FS  Infrastructure Debt Fund Series 2BDebt Instrument-Privately Placed-Unlisted</v>
      </c>
      <c r="C17" s="95"/>
      <c r="D17" s="14" t="s">
        <v>21</v>
      </c>
      <c r="E17" s="1"/>
      <c r="F17" s="1"/>
      <c r="G17" s="97"/>
      <c r="H17" s="96"/>
      <c r="I17" s="76"/>
    </row>
    <row r="18" spans="1:22" x14ac:dyDescent="0.25">
      <c r="C18" s="95">
        <f>+C15+1</f>
        <v>3</v>
      </c>
      <c r="D18" s="85" t="s">
        <v>62</v>
      </c>
      <c r="E18" s="75" t="s">
        <v>54</v>
      </c>
      <c r="F18" s="1" t="s">
        <v>63</v>
      </c>
      <c r="G18" s="97">
        <v>512000</v>
      </c>
      <c r="H18" s="97">
        <v>5120</v>
      </c>
      <c r="I18" s="76">
        <f t="shared" ref="I18:I31" si="2">+H18/$H$45</f>
        <v>0.21501392382176793</v>
      </c>
    </row>
    <row r="19" spans="1:22" x14ac:dyDescent="0.25">
      <c r="A19" s="85" t="str">
        <f t="shared" si="0"/>
        <v>IL&amp;FS  Infrastructure Debt Fund Series 2BTime Technoplast Limited</v>
      </c>
      <c r="C19" s="95">
        <f>+C18+1</f>
        <v>4</v>
      </c>
      <c r="D19" s="85" t="s">
        <v>69</v>
      </c>
      <c r="E19" s="75" t="s">
        <v>54</v>
      </c>
      <c r="F19" s="1" t="s">
        <v>70</v>
      </c>
      <c r="G19" s="97">
        <v>347806</v>
      </c>
      <c r="H19" s="97">
        <v>3508.0761299999999</v>
      </c>
      <c r="I19" s="76">
        <f t="shared" si="2"/>
        <v>0.14732133081577781</v>
      </c>
    </row>
    <row r="20" spans="1:22" x14ac:dyDescent="0.25">
      <c r="A20" s="85" t="str">
        <f t="shared" si="0"/>
        <v>IL&amp;FS  Infrastructure Debt Fund Series 2BGHV Hospitality (India) Private Limited</v>
      </c>
      <c r="C20" s="95">
        <f t="shared" ref="C20:C31" si="3">+C19+1</f>
        <v>5</v>
      </c>
      <c r="D20" s="85" t="s">
        <v>59</v>
      </c>
      <c r="E20" s="75" t="s">
        <v>54</v>
      </c>
      <c r="F20" s="1" t="s">
        <v>60</v>
      </c>
      <c r="G20" s="97">
        <v>146</v>
      </c>
      <c r="H20" s="97">
        <v>1460</v>
      </c>
      <c r="I20" s="76">
        <f t="shared" si="2"/>
        <v>6.131256421480101E-2</v>
      </c>
    </row>
    <row r="21" spans="1:22" x14ac:dyDescent="0.25">
      <c r="A21" s="85" t="str">
        <f t="shared" si="0"/>
        <v>IL&amp;FS  Infrastructure Debt Fund Series 2BKaynes Technology India Private Limited</v>
      </c>
      <c r="C21" s="95">
        <f t="shared" si="3"/>
        <v>6</v>
      </c>
      <c r="D21" s="85" t="s">
        <v>36</v>
      </c>
      <c r="E21" s="75" t="s">
        <v>37</v>
      </c>
      <c r="F21" s="1" t="s">
        <v>38</v>
      </c>
      <c r="G21" s="97">
        <v>1300</v>
      </c>
      <c r="H21" s="97">
        <v>1226.5455300000001</v>
      </c>
      <c r="I21" s="76">
        <f t="shared" si="2"/>
        <v>5.1508665459248044E-2</v>
      </c>
    </row>
    <row r="22" spans="1:22" x14ac:dyDescent="0.25">
      <c r="A22" s="85" t="str">
        <f t="shared" si="0"/>
        <v>IL&amp;FS  Infrastructure Debt Fund Series 2BAMRI Hospital Limited</v>
      </c>
      <c r="C22" s="95">
        <f t="shared" si="3"/>
        <v>7</v>
      </c>
      <c r="D22" s="85" t="s">
        <v>22</v>
      </c>
      <c r="E22" s="75" t="s">
        <v>23</v>
      </c>
      <c r="F22" s="1" t="s">
        <v>24</v>
      </c>
      <c r="G22" s="97">
        <v>84</v>
      </c>
      <c r="H22" s="97">
        <v>839.47068999999999</v>
      </c>
      <c r="I22" s="76">
        <f t="shared" si="2"/>
        <v>3.5253493552786515E-2</v>
      </c>
      <c r="R22" s="96"/>
    </row>
    <row r="23" spans="1:22" x14ac:dyDescent="0.25">
      <c r="A23" s="85" t="str">
        <f t="shared" si="0"/>
        <v>IL&amp;FS  Infrastructure Debt Fund Series 2BClean Max Enviro Energy Solutions Private Limited</v>
      </c>
      <c r="C23" s="95">
        <f t="shared" si="3"/>
        <v>8</v>
      </c>
      <c r="D23" s="51" t="s">
        <v>33</v>
      </c>
      <c r="E23" s="75" t="s">
        <v>34</v>
      </c>
      <c r="F23" t="s">
        <v>35</v>
      </c>
      <c r="G23" s="97">
        <v>97</v>
      </c>
      <c r="H23" s="97">
        <v>727.5</v>
      </c>
      <c r="I23" s="76">
        <f t="shared" si="2"/>
        <v>3.0551294839909406E-2</v>
      </c>
      <c r="R23" s="96"/>
    </row>
    <row r="24" spans="1:22" x14ac:dyDescent="0.25">
      <c r="A24" s="85" t="str">
        <f t="shared" si="0"/>
        <v>IL&amp;FS  Infrastructure Debt Fund Series 2BBabcock Borsing Limited</v>
      </c>
      <c r="C24" s="95">
        <f t="shared" si="3"/>
        <v>9</v>
      </c>
      <c r="D24" s="85" t="s">
        <v>67</v>
      </c>
      <c r="E24" s="75" t="s">
        <v>54</v>
      </c>
      <c r="F24" s="1" t="s">
        <v>68</v>
      </c>
      <c r="G24" s="97">
        <v>68</v>
      </c>
      <c r="H24" s="97">
        <v>720.93079</v>
      </c>
      <c r="I24" s="76">
        <f t="shared" si="2"/>
        <v>3.0275421476919331E-2</v>
      </c>
      <c r="R24" s="96"/>
    </row>
    <row r="25" spans="1:22" x14ac:dyDescent="0.25">
      <c r="A25" s="85" t="str">
        <f t="shared" si="0"/>
        <v>IL&amp;FS  Infrastructure Debt Fund Series 2BBabcock Borsing Limited</v>
      </c>
      <c r="C25" s="95">
        <f t="shared" si="3"/>
        <v>10</v>
      </c>
      <c r="D25" s="85" t="s">
        <v>67</v>
      </c>
      <c r="E25" s="75" t="s">
        <v>54</v>
      </c>
      <c r="F25" s="1" t="s">
        <v>72</v>
      </c>
      <c r="G25" s="97">
        <v>60</v>
      </c>
      <c r="H25" s="97">
        <v>635.15918999999997</v>
      </c>
      <c r="I25" s="76">
        <f t="shared" si="2"/>
        <v>2.6673451111983559E-2</v>
      </c>
      <c r="R25" s="96"/>
    </row>
    <row r="26" spans="1:22" x14ac:dyDescent="0.25">
      <c r="A26" s="85" t="str">
        <f t="shared" si="0"/>
        <v>IL&amp;FS  Infrastructure Debt Fund Series 2BJanaadhar (India) Private Limited</v>
      </c>
      <c r="C26" s="95">
        <f t="shared" si="3"/>
        <v>11</v>
      </c>
      <c r="D26" s="85" t="s">
        <v>84</v>
      </c>
      <c r="E26" s="75" t="s">
        <v>85</v>
      </c>
      <c r="F26" s="1" t="s">
        <v>86</v>
      </c>
      <c r="G26" s="97">
        <v>60</v>
      </c>
      <c r="H26" s="97">
        <v>480</v>
      </c>
      <c r="I26" s="76">
        <f t="shared" si="2"/>
        <v>2.0157555358290741E-2</v>
      </c>
      <c r="R26" s="96"/>
    </row>
    <row r="27" spans="1:22" x14ac:dyDescent="0.25">
      <c r="C27" s="95">
        <f t="shared" si="3"/>
        <v>12</v>
      </c>
      <c r="D27" s="85" t="s">
        <v>29</v>
      </c>
      <c r="E27" s="75" t="s">
        <v>30</v>
      </c>
      <c r="F27" s="1" t="s">
        <v>31</v>
      </c>
      <c r="G27" s="97">
        <v>40</v>
      </c>
      <c r="H27" s="97">
        <v>399.99993999999998</v>
      </c>
      <c r="I27" s="76">
        <f t="shared" si="2"/>
        <v>1.67979602788812E-2</v>
      </c>
      <c r="R27" s="96"/>
    </row>
    <row r="28" spans="1:22" x14ac:dyDescent="0.25">
      <c r="A28" s="85" t="str">
        <f t="shared" si="0"/>
        <v>IL&amp;FS  Infrastructure Debt Fund Series 2BWilliamson Magor &amp; Co. Limited</v>
      </c>
      <c r="C28" s="95">
        <f t="shared" si="3"/>
        <v>13</v>
      </c>
      <c r="D28" s="85" t="s">
        <v>53</v>
      </c>
      <c r="E28" s="75" t="s">
        <v>54</v>
      </c>
      <c r="F28" s="1" t="s">
        <v>55</v>
      </c>
      <c r="G28" s="97">
        <v>20</v>
      </c>
      <c r="H28" s="97">
        <v>204.51232999999999</v>
      </c>
      <c r="I28" s="76">
        <f t="shared" si="2"/>
        <v>8.5884762779750504E-3</v>
      </c>
      <c r="R28" s="96"/>
    </row>
    <row r="29" spans="1:22" x14ac:dyDescent="0.25">
      <c r="C29" s="95">
        <f t="shared" si="3"/>
        <v>14</v>
      </c>
      <c r="D29" s="85" t="s">
        <v>25</v>
      </c>
      <c r="E29" s="75" t="s">
        <v>26</v>
      </c>
      <c r="F29" s="1" t="s">
        <v>27</v>
      </c>
      <c r="G29" s="97">
        <v>20</v>
      </c>
      <c r="H29" s="97">
        <v>200</v>
      </c>
      <c r="I29" s="76">
        <f t="shared" si="2"/>
        <v>8.3989813992878092E-3</v>
      </c>
      <c r="R29" s="96"/>
    </row>
    <row r="30" spans="1:22" x14ac:dyDescent="0.25">
      <c r="C30" s="95">
        <f t="shared" si="3"/>
        <v>15</v>
      </c>
      <c r="D30" s="85" t="s">
        <v>29</v>
      </c>
      <c r="E30" s="75" t="s">
        <v>30</v>
      </c>
      <c r="F30" s="1" t="s">
        <v>32</v>
      </c>
      <c r="G30" s="97">
        <v>16</v>
      </c>
      <c r="H30" s="97">
        <v>160</v>
      </c>
      <c r="I30" s="76">
        <f t="shared" si="2"/>
        <v>6.7191851194302477E-3</v>
      </c>
      <c r="R30" s="96"/>
    </row>
    <row r="31" spans="1:22" x14ac:dyDescent="0.25">
      <c r="C31" s="95">
        <f t="shared" si="3"/>
        <v>16</v>
      </c>
      <c r="D31" s="85" t="s">
        <v>29</v>
      </c>
      <c r="E31" s="75" t="s">
        <v>30</v>
      </c>
      <c r="F31" s="1" t="s">
        <v>57</v>
      </c>
      <c r="G31" s="97">
        <v>10</v>
      </c>
      <c r="H31" s="97">
        <v>100</v>
      </c>
      <c r="I31" s="76">
        <f t="shared" si="2"/>
        <v>4.1994906996439046E-3</v>
      </c>
      <c r="R31" s="96"/>
    </row>
    <row r="32" spans="1:22" x14ac:dyDescent="0.25">
      <c r="C32" s="95"/>
      <c r="D32" s="16" t="s">
        <v>39</v>
      </c>
      <c r="E32" s="16"/>
      <c r="F32" s="16"/>
      <c r="G32" s="16"/>
      <c r="H32" s="17">
        <v>18598.045710000002</v>
      </c>
      <c r="I32" s="77">
        <f>SUM(I14:I31)</f>
        <v>0.78102319990697233</v>
      </c>
      <c r="J32" s="98"/>
      <c r="R32" s="99"/>
      <c r="S32" s="99"/>
      <c r="T32" s="97"/>
      <c r="U32" s="97"/>
      <c r="V32" s="97"/>
    </row>
    <row r="33" spans="2:19" x14ac:dyDescent="0.25">
      <c r="C33" s="95"/>
      <c r="D33" s="98"/>
      <c r="E33" s="98"/>
      <c r="F33" s="98"/>
      <c r="G33" s="98"/>
      <c r="H33" s="100"/>
      <c r="I33" s="101"/>
      <c r="J33" s="98"/>
    </row>
    <row r="34" spans="2:19" x14ac:dyDescent="0.25">
      <c r="C34" s="95"/>
      <c r="D34" s="14" t="s">
        <v>40</v>
      </c>
      <c r="H34" s="96"/>
      <c r="I34" s="76"/>
      <c r="K34" s="45" t="s">
        <v>81</v>
      </c>
      <c r="L34" s="46" t="s">
        <v>82</v>
      </c>
    </row>
    <row r="35" spans="2:19" x14ac:dyDescent="0.25">
      <c r="B35" s="85" t="str">
        <f>+$C$6&amp;D35</f>
        <v>IL&amp;FS  Infrastructure Debt Fund Series 2BTriparty Repo</v>
      </c>
      <c r="C35" s="95"/>
      <c r="D35" s="22" t="s">
        <v>41</v>
      </c>
      <c r="H35" s="96">
        <v>4835.4743606000002</v>
      </c>
      <c r="I35" s="76">
        <f>+H35/$H$45</f>
        <v>0.20306529605706258</v>
      </c>
      <c r="K35" s="85" t="s">
        <v>74</v>
      </c>
      <c r="L35" s="86">
        <v>0.22270000000000001</v>
      </c>
    </row>
    <row r="36" spans="2:19" s="87" customFormat="1" x14ac:dyDescent="0.25">
      <c r="C36" s="102"/>
      <c r="D36" s="103" t="s">
        <v>39</v>
      </c>
      <c r="E36" s="104"/>
      <c r="F36" s="104"/>
      <c r="G36" s="104"/>
      <c r="H36" s="104">
        <v>4835.4743606000002</v>
      </c>
      <c r="I36" s="105">
        <f>SUM(I35)</f>
        <v>0.20306529605706258</v>
      </c>
      <c r="J36" s="98"/>
      <c r="K36" s="87" t="s">
        <v>76</v>
      </c>
      <c r="L36" s="88">
        <v>1.61E-2</v>
      </c>
      <c r="M36" s="85"/>
    </row>
    <row r="37" spans="2:19" x14ac:dyDescent="0.25">
      <c r="C37" s="95"/>
      <c r="H37" s="96"/>
      <c r="I37" s="76"/>
    </row>
    <row r="38" spans="2:19" x14ac:dyDescent="0.25">
      <c r="B38" s="85" t="str">
        <f>+$C$6&amp;D38</f>
        <v>IL&amp;FS  Infrastructure Debt Fund Series 2BTriparty Repo Margin</v>
      </c>
      <c r="C38" s="95"/>
      <c r="D38" s="85" t="s">
        <v>42</v>
      </c>
      <c r="G38" s="71"/>
      <c r="H38" s="96">
        <v>168.1</v>
      </c>
      <c r="I38" s="76">
        <f>+H38/$H$45</f>
        <v>7.0593438661014033E-3</v>
      </c>
    </row>
    <row r="39" spans="2:19" x14ac:dyDescent="0.25">
      <c r="C39" s="95"/>
      <c r="D39" s="103" t="s">
        <v>39</v>
      </c>
      <c r="E39" s="104"/>
      <c r="F39" s="104"/>
      <c r="G39" s="104"/>
      <c r="H39" s="104">
        <v>168.1</v>
      </c>
      <c r="I39" s="106">
        <f>SUM(I38)</f>
        <v>7.0593438661014033E-3</v>
      </c>
    </row>
    <row r="40" spans="2:19" x14ac:dyDescent="0.25">
      <c r="C40" s="95"/>
      <c r="H40" s="96"/>
      <c r="I40" s="76"/>
    </row>
    <row r="41" spans="2:19" x14ac:dyDescent="0.25">
      <c r="C41" s="95"/>
      <c r="D41" s="14" t="s">
        <v>43</v>
      </c>
      <c r="H41" s="96"/>
      <c r="I41" s="76"/>
    </row>
    <row r="42" spans="2:19" x14ac:dyDescent="0.25">
      <c r="B42" s="85" t="str">
        <f>+$C$6&amp;D42</f>
        <v>IL&amp;FS  Infrastructure Debt Fund Series 2BCash &amp; Cash Equivalents</v>
      </c>
      <c r="C42" s="95">
        <v>1</v>
      </c>
      <c r="D42" s="85" t="s">
        <v>45</v>
      </c>
      <c r="H42" s="96">
        <v>436.96476580000001</v>
      </c>
      <c r="I42" s="76">
        <f>+H42/$H$45</f>
        <v>1.8350294700491772E-2</v>
      </c>
    </row>
    <row r="43" spans="2:19" x14ac:dyDescent="0.25">
      <c r="C43" s="95">
        <v>2</v>
      </c>
      <c r="D43" s="85" t="s">
        <v>77</v>
      </c>
      <c r="H43" s="96">
        <v>-226.17348650000349</v>
      </c>
      <c r="I43" s="76">
        <f>+H43/$H$45</f>
        <v>-9.4981345306280086E-3</v>
      </c>
    </row>
    <row r="44" spans="2:19" s="87" customFormat="1" x14ac:dyDescent="0.25">
      <c r="C44" s="102"/>
      <c r="D44" s="103" t="s">
        <v>39</v>
      </c>
      <c r="E44" s="103"/>
      <c r="F44" s="103"/>
      <c r="G44" s="103"/>
      <c r="H44" s="107">
        <v>210.79127929999652</v>
      </c>
      <c r="I44" s="105">
        <f>SUM(I42:I43)</f>
        <v>8.8521601698637632E-3</v>
      </c>
      <c r="J44" s="98"/>
      <c r="L44" s="88"/>
      <c r="M44" s="85"/>
    </row>
    <row r="45" spans="2:19" s="87" customFormat="1" x14ac:dyDescent="0.25">
      <c r="C45" s="102"/>
      <c r="D45" s="108" t="s">
        <v>46</v>
      </c>
      <c r="E45" s="108"/>
      <c r="F45" s="108"/>
      <c r="G45" s="108"/>
      <c r="H45" s="109">
        <v>23812.411349899998</v>
      </c>
      <c r="I45" s="110">
        <f>+I32+I36+I39+I44</f>
        <v>1</v>
      </c>
      <c r="J45" s="111"/>
      <c r="L45" s="88"/>
      <c r="M45" s="85"/>
      <c r="S45" s="114"/>
    </row>
    <row r="46" spans="2:19" x14ac:dyDescent="0.25">
      <c r="C46" s="95"/>
      <c r="D46" s="111"/>
      <c r="E46" s="111"/>
      <c r="F46" s="111"/>
      <c r="G46" s="111"/>
      <c r="H46" s="112"/>
      <c r="I46" s="113"/>
      <c r="J46" s="111"/>
      <c r="S46" s="114"/>
    </row>
    <row r="47" spans="2:19" x14ac:dyDescent="0.25">
      <c r="C47" s="95"/>
      <c r="D47" s="82" t="s">
        <v>91</v>
      </c>
      <c r="E47" s="111"/>
      <c r="F47" s="111"/>
      <c r="G47" s="111"/>
      <c r="H47" s="112"/>
      <c r="I47" s="83">
        <v>675000000</v>
      </c>
      <c r="J47" s="111"/>
      <c r="S47" s="114"/>
    </row>
    <row r="48" spans="2:19" x14ac:dyDescent="0.25">
      <c r="C48" s="95"/>
      <c r="D48" s="37" t="s">
        <v>47</v>
      </c>
      <c r="H48" s="99"/>
      <c r="I48" s="115"/>
    </row>
    <row r="50" spans="7:8" hidden="1" x14ac:dyDescent="0.25">
      <c r="G50" s="85">
        <v>2156312166.1700001</v>
      </c>
      <c r="H50" s="99">
        <v>21563.121661699999</v>
      </c>
    </row>
    <row r="51" spans="7:8" hidden="1" x14ac:dyDescent="0.25">
      <c r="H51" s="99">
        <v>2249.2896881999986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C1" workbookViewId="0">
      <selection activeCell="E17" sqref="E17"/>
    </sheetView>
  </sheetViews>
  <sheetFormatPr defaultRowHeight="15.75" x14ac:dyDescent="0.25"/>
  <cols>
    <col min="1" max="2" width="8.140625" style="87" hidden="1" customWidth="1"/>
    <col min="3" max="3" width="7.5703125" style="87" customWidth="1"/>
    <col min="4" max="4" width="58.7109375" style="87" customWidth="1"/>
    <col min="5" max="5" width="15.5703125" style="87" customWidth="1"/>
    <col min="6" max="6" width="18.42578125" style="87" customWidth="1"/>
    <col min="7" max="7" width="10.85546875" style="87" customWidth="1"/>
    <col min="8" max="8" width="16.85546875" style="87" customWidth="1"/>
    <col min="9" max="9" width="14.7109375" style="87" customWidth="1"/>
    <col min="10" max="10" width="14.5703125" style="85" customWidth="1"/>
    <col min="11" max="11" width="21" style="87" hidden="1" customWidth="1"/>
    <col min="12" max="12" width="9.140625" style="88" hidden="1" customWidth="1"/>
    <col min="13" max="13" width="15.140625" style="85" customWidth="1"/>
    <col min="14" max="14" width="25.5703125" style="87" bestFit="1" customWidth="1"/>
    <col min="15" max="15" width="9.140625" style="87"/>
    <col min="16" max="17" width="9.28515625" style="87" bestFit="1" customWidth="1"/>
    <col min="18" max="16384" width="9.140625" style="87"/>
  </cols>
  <sheetData>
    <row r="1" spans="1:13" x14ac:dyDescent="0.25">
      <c r="G1" s="116"/>
    </row>
    <row r="2" spans="1:13" x14ac:dyDescent="0.25">
      <c r="G2" s="116"/>
    </row>
    <row r="3" spans="1:13" x14ac:dyDescent="0.25">
      <c r="G3" s="116"/>
    </row>
    <row r="4" spans="1:13" x14ac:dyDescent="0.25">
      <c r="G4" s="116"/>
    </row>
    <row r="5" spans="1:13" x14ac:dyDescent="0.25">
      <c r="C5" s="1" t="s">
        <v>0</v>
      </c>
      <c r="G5" s="116"/>
    </row>
    <row r="6" spans="1:13" ht="15.75" customHeight="1" x14ac:dyDescent="0.25">
      <c r="C6" s="250" t="s">
        <v>92</v>
      </c>
      <c r="D6" s="251"/>
      <c r="E6" s="251"/>
      <c r="F6" s="251"/>
      <c r="G6" s="251"/>
      <c r="H6" s="251"/>
      <c r="I6" s="252"/>
    </row>
    <row r="7" spans="1:13" ht="15.75" customHeight="1" x14ac:dyDescent="0.25">
      <c r="C7" s="262" t="s">
        <v>98</v>
      </c>
      <c r="D7" s="263"/>
      <c r="E7" s="263"/>
      <c r="F7" s="263"/>
      <c r="G7" s="263"/>
      <c r="H7" s="263"/>
      <c r="I7" s="264"/>
    </row>
    <row r="8" spans="1:13" x14ac:dyDescent="0.25">
      <c r="C8" s="265"/>
      <c r="D8" s="266"/>
      <c r="E8" s="266"/>
      <c r="F8" s="266"/>
      <c r="G8" s="266"/>
      <c r="H8" s="266"/>
      <c r="I8" s="267"/>
      <c r="K8" s="61"/>
      <c r="L8" s="62"/>
    </row>
    <row r="9" spans="1:13" x14ac:dyDescent="0.25">
      <c r="C9" s="142"/>
      <c r="D9" s="143"/>
      <c r="E9" s="143"/>
      <c r="F9" s="143"/>
      <c r="G9" s="143"/>
      <c r="H9" s="143"/>
      <c r="I9" s="144"/>
      <c r="K9" s="61"/>
      <c r="L9" s="62"/>
    </row>
    <row r="10" spans="1:13" ht="15.75" customHeight="1" x14ac:dyDescent="0.25">
      <c r="C10" s="259" t="s">
        <v>2</v>
      </c>
      <c r="D10" s="260" t="s">
        <v>3</v>
      </c>
      <c r="E10" s="260" t="s">
        <v>4</v>
      </c>
      <c r="F10" s="141" t="s">
        <v>5</v>
      </c>
      <c r="G10" s="260" t="s">
        <v>6</v>
      </c>
      <c r="H10" s="10" t="s">
        <v>7</v>
      </c>
      <c r="I10" s="261" t="s">
        <v>8</v>
      </c>
      <c r="J10" s="47"/>
      <c r="K10" s="89"/>
      <c r="M10" s="47"/>
    </row>
    <row r="11" spans="1:13" x14ac:dyDescent="0.25">
      <c r="C11" s="259"/>
      <c r="D11" s="260"/>
      <c r="E11" s="260"/>
      <c r="F11" s="141"/>
      <c r="G11" s="260"/>
      <c r="H11" s="10" t="s">
        <v>9</v>
      </c>
      <c r="I11" s="261"/>
      <c r="K11" s="89"/>
    </row>
    <row r="12" spans="1:13" s="85" customFormat="1" x14ac:dyDescent="0.25">
      <c r="C12" s="91"/>
      <c r="D12" s="92"/>
      <c r="E12" s="92"/>
      <c r="F12" s="92"/>
      <c r="G12" s="92"/>
      <c r="H12" s="93"/>
      <c r="I12" s="94"/>
      <c r="K12" s="90"/>
      <c r="L12" s="86"/>
    </row>
    <row r="13" spans="1:13" s="85" customFormat="1" x14ac:dyDescent="0.25">
      <c r="C13" s="102"/>
      <c r="D13" s="14" t="s">
        <v>10</v>
      </c>
      <c r="E13" s="87"/>
      <c r="F13" s="87"/>
      <c r="G13" s="87"/>
      <c r="H13" s="117"/>
      <c r="I13" s="118"/>
      <c r="K13" s="87"/>
      <c r="L13" s="88"/>
    </row>
    <row r="14" spans="1:13" s="85" customFormat="1" x14ac:dyDescent="0.25">
      <c r="A14" s="85" t="str">
        <f>+$C$6&amp;D14</f>
        <v>IL&amp;FS  Infrastructure Debt Fund Series 2CIL&amp;FS Solar Power Limited</v>
      </c>
      <c r="C14" s="95">
        <v>1</v>
      </c>
      <c r="D14" s="85" t="s">
        <v>14</v>
      </c>
      <c r="E14" s="1" t="s">
        <v>15</v>
      </c>
      <c r="F14" s="85" t="s">
        <v>16</v>
      </c>
      <c r="G14" s="97">
        <v>472</v>
      </c>
      <c r="H14" s="96">
        <v>5753.2282800000003</v>
      </c>
      <c r="I14" s="76">
        <f t="shared" ref="I14:I15" si="0">+H14/$H$40</f>
        <v>0.30341215600373928</v>
      </c>
      <c r="L14" s="86"/>
    </row>
    <row r="15" spans="1:13" s="85" customFormat="1" x14ac:dyDescent="0.25">
      <c r="A15" s="85" t="str">
        <f t="shared" ref="A15:A21" si="1">+$C$6&amp;D15</f>
        <v>IL&amp;FS  Infrastructure Debt Fund Series 2CIL&amp;FS Wind Energy Limited</v>
      </c>
      <c r="C15" s="95">
        <f>+C14+1</f>
        <v>2</v>
      </c>
      <c r="D15" s="85" t="s">
        <v>17</v>
      </c>
      <c r="E15" s="1" t="s">
        <v>18</v>
      </c>
      <c r="F15" s="85" t="s">
        <v>19</v>
      </c>
      <c r="G15" s="97">
        <v>5</v>
      </c>
      <c r="H15" s="96">
        <v>63.30292</v>
      </c>
      <c r="I15" s="76">
        <f t="shared" si="0"/>
        <v>3.3384518228315851E-3</v>
      </c>
      <c r="L15" s="86"/>
      <c r="M15" s="96"/>
    </row>
    <row r="16" spans="1:13" s="85" customFormat="1" x14ac:dyDescent="0.25">
      <c r="A16" s="85" t="str">
        <f t="shared" si="1"/>
        <v>IL&amp;FS  Infrastructure Debt Fund Series 2C</v>
      </c>
      <c r="C16" s="95"/>
      <c r="G16" s="97"/>
      <c r="H16" s="96"/>
      <c r="I16" s="76"/>
      <c r="L16" s="86"/>
    </row>
    <row r="17" spans="1:18" s="85" customFormat="1" x14ac:dyDescent="0.25">
      <c r="A17" s="85" t="str">
        <f t="shared" si="1"/>
        <v>IL&amp;FS  Infrastructure Debt Fund Series 2CDebt Instrument-Privately Placed-Unlisted</v>
      </c>
      <c r="C17" s="95"/>
      <c r="D17" s="14" t="s">
        <v>21</v>
      </c>
      <c r="G17" s="97"/>
      <c r="H17" s="96"/>
      <c r="I17" s="76"/>
      <c r="L17" s="86"/>
    </row>
    <row r="18" spans="1:18" s="85" customFormat="1" x14ac:dyDescent="0.25">
      <c r="C18" s="95">
        <f>+C15+1</f>
        <v>3</v>
      </c>
      <c r="D18" s="85" t="s">
        <v>62</v>
      </c>
      <c r="E18" s="1" t="s">
        <v>54</v>
      </c>
      <c r="F18" s="85" t="s">
        <v>63</v>
      </c>
      <c r="G18" s="97">
        <v>395000</v>
      </c>
      <c r="H18" s="96">
        <v>3950</v>
      </c>
      <c r="I18" s="76">
        <f t="shared" ref="I18:I26" si="2">+H18/$H$40</f>
        <v>0.20831400352755861</v>
      </c>
      <c r="L18" s="86"/>
    </row>
    <row r="19" spans="1:18" s="85" customFormat="1" x14ac:dyDescent="0.25">
      <c r="A19" s="85" t="str">
        <f t="shared" si="1"/>
        <v>IL&amp;FS  Infrastructure Debt Fund Series 2CAMRI Hospital Limited</v>
      </c>
      <c r="C19" s="95">
        <f>+C18+1</f>
        <v>4</v>
      </c>
      <c r="D19" s="85" t="s">
        <v>22</v>
      </c>
      <c r="E19" s="1" t="s">
        <v>23</v>
      </c>
      <c r="F19" s="85" t="s">
        <v>93</v>
      </c>
      <c r="G19" s="97">
        <v>365</v>
      </c>
      <c r="H19" s="96">
        <v>3647.70001</v>
      </c>
      <c r="I19" s="76">
        <f t="shared" si="2"/>
        <v>0.19237139056977609</v>
      </c>
      <c r="L19" s="86"/>
    </row>
    <row r="20" spans="1:18" s="85" customFormat="1" x14ac:dyDescent="0.25">
      <c r="A20" s="85" t="str">
        <f t="shared" si="1"/>
        <v>IL&amp;FS  Infrastructure Debt Fund Series 2CKanchanjunga Power Company Private Limited</v>
      </c>
      <c r="C20" s="95">
        <f t="shared" ref="C20:C26" si="3">+C19+1</f>
        <v>5</v>
      </c>
      <c r="D20" s="85" t="s">
        <v>25</v>
      </c>
      <c r="E20" s="1" t="s">
        <v>26</v>
      </c>
      <c r="F20" s="1" t="s">
        <v>94</v>
      </c>
      <c r="G20" s="97">
        <v>280</v>
      </c>
      <c r="H20" s="96">
        <v>2800</v>
      </c>
      <c r="I20" s="76">
        <f t="shared" si="2"/>
        <v>0.14766562275371242</v>
      </c>
      <c r="L20" s="86"/>
    </row>
    <row r="21" spans="1:18" s="85" customFormat="1" x14ac:dyDescent="0.25">
      <c r="A21" s="85" t="str">
        <f t="shared" si="1"/>
        <v>IL&amp;FS  Infrastructure Debt Fund Series 2CBhilangana Hydro Power Limited</v>
      </c>
      <c r="C21" s="95">
        <f t="shared" si="3"/>
        <v>6</v>
      </c>
      <c r="D21" s="85" t="s">
        <v>29</v>
      </c>
      <c r="E21" s="1" t="s">
        <v>30</v>
      </c>
      <c r="F21" s="85" t="s">
        <v>57</v>
      </c>
      <c r="G21" s="97">
        <v>88</v>
      </c>
      <c r="H21" s="96">
        <v>880</v>
      </c>
      <c r="I21" s="76">
        <f t="shared" si="2"/>
        <v>4.6409195722595338E-2</v>
      </c>
      <c r="L21" s="86"/>
    </row>
    <row r="22" spans="1:18" s="85" customFormat="1" x14ac:dyDescent="0.25">
      <c r="A22" s="85" t="str">
        <f>+$C$6&amp;D22</f>
        <v>IL&amp;FS  Infrastructure Debt Fund Series 2CBabcock Borsing Limited</v>
      </c>
      <c r="C22" s="95">
        <f t="shared" si="3"/>
        <v>7</v>
      </c>
      <c r="D22" s="85" t="s">
        <v>67</v>
      </c>
      <c r="E22" s="1" t="s">
        <v>54</v>
      </c>
      <c r="F22" s="85" t="s">
        <v>72</v>
      </c>
      <c r="G22" s="97">
        <v>80</v>
      </c>
      <c r="H22" s="96">
        <v>846.87892999999997</v>
      </c>
      <c r="I22" s="76">
        <f t="shared" si="2"/>
        <v>4.4662465926945581E-2</v>
      </c>
      <c r="L22" s="86"/>
    </row>
    <row r="23" spans="1:18" s="85" customFormat="1" x14ac:dyDescent="0.25">
      <c r="A23" s="85" t="str">
        <f>+$C$6&amp;D23</f>
        <v>IL&amp;FS  Infrastructure Debt Fund Series 2CWilliamson Magor &amp; Co. Limited</v>
      </c>
      <c r="C23" s="95">
        <f t="shared" si="3"/>
        <v>8</v>
      </c>
      <c r="D23" s="85" t="s">
        <v>53</v>
      </c>
      <c r="E23" s="1" t="s">
        <v>54</v>
      </c>
      <c r="F23" s="85" t="s">
        <v>55</v>
      </c>
      <c r="G23" s="97">
        <v>10</v>
      </c>
      <c r="H23" s="96">
        <v>102.25615999999999</v>
      </c>
      <c r="I23" s="76">
        <f t="shared" si="2"/>
        <v>5.3927569810011634E-3</v>
      </c>
      <c r="L23" s="86"/>
    </row>
    <row r="24" spans="1:18" s="85" customFormat="1" x14ac:dyDescent="0.25">
      <c r="C24" s="95">
        <f t="shared" si="3"/>
        <v>9</v>
      </c>
      <c r="D24" s="85" t="s">
        <v>29</v>
      </c>
      <c r="E24" s="1" t="s">
        <v>30</v>
      </c>
      <c r="F24" s="85" t="s">
        <v>32</v>
      </c>
      <c r="G24" s="97">
        <v>8</v>
      </c>
      <c r="H24" s="96">
        <v>80</v>
      </c>
      <c r="I24" s="76">
        <f t="shared" si="2"/>
        <v>4.2190177929632127E-3</v>
      </c>
      <c r="L24" s="86"/>
    </row>
    <row r="25" spans="1:18" s="85" customFormat="1" x14ac:dyDescent="0.25">
      <c r="A25" s="85" t="str">
        <f>+$C$6&amp;D25</f>
        <v>IL&amp;FS  Infrastructure Debt Fund Series 2CClean Max Enviro Energy Solutions Private Limited</v>
      </c>
      <c r="C25" s="95">
        <f t="shared" si="3"/>
        <v>10</v>
      </c>
      <c r="D25" s="51" t="s">
        <v>33</v>
      </c>
      <c r="E25" s="1" t="s">
        <v>34</v>
      </c>
      <c r="F25" t="s">
        <v>35</v>
      </c>
      <c r="G25" s="97">
        <v>10</v>
      </c>
      <c r="H25" s="96">
        <v>75</v>
      </c>
      <c r="I25" s="76">
        <f t="shared" si="2"/>
        <v>3.9553291809030118E-3</v>
      </c>
      <c r="L25" s="86"/>
    </row>
    <row r="26" spans="1:18" s="85" customFormat="1" x14ac:dyDescent="0.25">
      <c r="C26" s="95">
        <f t="shared" si="3"/>
        <v>11</v>
      </c>
      <c r="D26" s="85" t="s">
        <v>69</v>
      </c>
      <c r="E26" s="1" t="s">
        <v>54</v>
      </c>
      <c r="F26" s="85" t="s">
        <v>70</v>
      </c>
      <c r="G26" s="97">
        <v>2442</v>
      </c>
      <c r="H26" s="96">
        <v>24.630749999999999</v>
      </c>
      <c r="I26" s="76">
        <f t="shared" si="2"/>
        <v>1.2989696563003581E-3</v>
      </c>
      <c r="L26" s="86"/>
    </row>
    <row r="27" spans="1:18" s="85" customFormat="1" x14ac:dyDescent="0.25">
      <c r="C27" s="102"/>
      <c r="D27" s="103" t="s">
        <v>39</v>
      </c>
      <c r="E27" s="103"/>
      <c r="F27" s="103"/>
      <c r="G27" s="103"/>
      <c r="H27" s="107">
        <v>18222.997050000002</v>
      </c>
      <c r="I27" s="119">
        <f>SUM(I14:I26)</f>
        <v>0.96103935993832679</v>
      </c>
      <c r="J27" s="98"/>
      <c r="K27" s="87"/>
      <c r="L27" s="88"/>
      <c r="M27" s="99"/>
      <c r="N27" s="99"/>
      <c r="P27" s="97"/>
      <c r="Q27" s="97"/>
      <c r="R27" s="97"/>
    </row>
    <row r="28" spans="1:18" s="85" customFormat="1" x14ac:dyDescent="0.25">
      <c r="C28" s="95"/>
      <c r="D28" s="98"/>
      <c r="E28" s="98"/>
      <c r="F28" s="98"/>
      <c r="G28" s="98"/>
      <c r="H28" s="100"/>
      <c r="I28" s="101"/>
      <c r="J28" s="98"/>
      <c r="L28" s="86"/>
    </row>
    <row r="29" spans="1:18" x14ac:dyDescent="0.25">
      <c r="C29" s="102"/>
      <c r="D29" s="14" t="s">
        <v>40</v>
      </c>
      <c r="H29" s="117"/>
      <c r="I29" s="118"/>
      <c r="K29" s="61" t="s">
        <v>81</v>
      </c>
      <c r="L29" s="62" t="s">
        <v>82</v>
      </c>
    </row>
    <row r="30" spans="1:18" x14ac:dyDescent="0.25">
      <c r="B30" s="87" t="str">
        <f>+$C$6&amp;D30</f>
        <v>IL&amp;FS  Infrastructure Debt Fund Series 2CTriparty Repo</v>
      </c>
      <c r="C30" s="102"/>
      <c r="D30" s="22" t="s">
        <v>41</v>
      </c>
      <c r="H30" s="117">
        <v>586.02703559999998</v>
      </c>
      <c r="I30" s="76">
        <f>+H30/$H$40</f>
        <v>3.0905731129423571E-2</v>
      </c>
      <c r="K30" s="87" t="s">
        <v>74</v>
      </c>
      <c r="L30" s="88">
        <v>0.40260000000000001</v>
      </c>
    </row>
    <row r="31" spans="1:18" x14ac:dyDescent="0.25">
      <c r="C31" s="102"/>
      <c r="D31" s="103" t="s">
        <v>39</v>
      </c>
      <c r="E31" s="103"/>
      <c r="F31" s="103"/>
      <c r="G31" s="103"/>
      <c r="H31" s="107">
        <v>586.02703559999998</v>
      </c>
      <c r="I31" s="105">
        <f>SUM(I30)</f>
        <v>3.0905731129423571E-2</v>
      </c>
      <c r="J31" s="98"/>
    </row>
    <row r="32" spans="1:18" s="85" customFormat="1" x14ac:dyDescent="0.25">
      <c r="C32" s="102"/>
      <c r="D32" s="87"/>
      <c r="E32" s="87"/>
      <c r="F32" s="87"/>
      <c r="G32" s="87"/>
      <c r="H32" s="117"/>
      <c r="I32" s="118"/>
      <c r="K32" s="87"/>
      <c r="L32" s="88"/>
    </row>
    <row r="33" spans="2:14" s="85" customFormat="1" x14ac:dyDescent="0.25">
      <c r="B33" s="87" t="str">
        <f>+$C$6&amp;D33</f>
        <v>IL&amp;FS  Infrastructure Debt Fund Series 2CTriparty Repo Margin</v>
      </c>
      <c r="C33" s="95"/>
      <c r="D33" s="120" t="s">
        <v>42</v>
      </c>
      <c r="G33" s="71"/>
      <c r="H33" s="117">
        <v>29.9</v>
      </c>
      <c r="I33" s="76">
        <f>+H33/$H$40</f>
        <v>1.5768579001200005E-3</v>
      </c>
      <c r="L33" s="86"/>
    </row>
    <row r="34" spans="2:14" s="85" customFormat="1" x14ac:dyDescent="0.25">
      <c r="C34" s="102"/>
      <c r="D34" s="103" t="s">
        <v>39</v>
      </c>
      <c r="E34" s="103"/>
      <c r="F34" s="103"/>
      <c r="G34" s="121"/>
      <c r="H34" s="107">
        <v>29.9</v>
      </c>
      <c r="I34" s="119">
        <f>SUM(I33)</f>
        <v>1.5768579001200005E-3</v>
      </c>
      <c r="K34" s="87"/>
      <c r="L34" s="88"/>
    </row>
    <row r="35" spans="2:14" s="85" customFormat="1" x14ac:dyDescent="0.25">
      <c r="C35" s="102"/>
      <c r="D35" s="87"/>
      <c r="E35" s="87"/>
      <c r="F35" s="87"/>
      <c r="G35" s="87"/>
      <c r="H35" s="117"/>
      <c r="I35" s="118"/>
      <c r="K35" s="87"/>
      <c r="L35" s="88"/>
    </row>
    <row r="36" spans="2:14" s="85" customFormat="1" x14ac:dyDescent="0.25">
      <c r="C36" s="102"/>
      <c r="D36" s="14" t="s">
        <v>43</v>
      </c>
      <c r="E36" s="87"/>
      <c r="F36" s="87"/>
      <c r="G36" s="87"/>
      <c r="H36" s="117"/>
      <c r="I36" s="118"/>
      <c r="K36" s="87"/>
      <c r="L36" s="88"/>
    </row>
    <row r="37" spans="2:14" s="85" customFormat="1" x14ac:dyDescent="0.25">
      <c r="B37" s="87" t="str">
        <f>+$C$6&amp;D37</f>
        <v>IL&amp;FS  Infrastructure Debt Fund Series 2CCash &amp; Cash Equivalents</v>
      </c>
      <c r="C37" s="95">
        <v>1</v>
      </c>
      <c r="D37" s="85" t="s">
        <v>45</v>
      </c>
      <c r="H37" s="117">
        <v>146.59280079999999</v>
      </c>
      <c r="I37" s="76">
        <f>+H37/$H$40</f>
        <v>7.730970436193898E-3</v>
      </c>
      <c r="L37" s="86"/>
    </row>
    <row r="38" spans="2:14" x14ac:dyDescent="0.25">
      <c r="C38" s="102">
        <v>2</v>
      </c>
      <c r="D38" s="87" t="s">
        <v>77</v>
      </c>
      <c r="H38" s="12">
        <v>-23.757556200005638</v>
      </c>
      <c r="I38" s="76">
        <f>+H38/$H$40</f>
        <v>-1.2529194040643409E-3</v>
      </c>
    </row>
    <row r="39" spans="2:14" x14ac:dyDescent="0.25">
      <c r="C39" s="102"/>
      <c r="D39" s="103" t="s">
        <v>39</v>
      </c>
      <c r="E39" s="103"/>
      <c r="F39" s="103"/>
      <c r="G39" s="103"/>
      <c r="H39" s="107">
        <v>122.83524459999435</v>
      </c>
      <c r="I39" s="119">
        <f>SUM(I37:I38)</f>
        <v>6.4780510321295571E-3</v>
      </c>
      <c r="J39" s="98"/>
    </row>
    <row r="40" spans="2:14" x14ac:dyDescent="0.25">
      <c r="C40" s="102"/>
      <c r="D40" s="108" t="s">
        <v>46</v>
      </c>
      <c r="E40" s="108"/>
      <c r="F40" s="108"/>
      <c r="G40" s="108"/>
      <c r="H40" s="109">
        <v>18961.759330199999</v>
      </c>
      <c r="I40" s="110">
        <f>+I27+I31+I34+I39</f>
        <v>0.99999999999999978</v>
      </c>
      <c r="J40" s="111"/>
      <c r="N40" s="114"/>
    </row>
    <row r="41" spans="2:14" s="85" customFormat="1" x14ac:dyDescent="0.25">
      <c r="C41" s="95"/>
      <c r="D41" s="111"/>
      <c r="E41" s="111"/>
      <c r="F41" s="111"/>
      <c r="G41" s="111"/>
      <c r="H41" s="112"/>
      <c r="I41" s="113"/>
      <c r="J41" s="111"/>
      <c r="L41" s="86"/>
      <c r="N41" s="114"/>
    </row>
    <row r="42" spans="2:14" s="85" customFormat="1" x14ac:dyDescent="0.25">
      <c r="C42" s="95"/>
      <c r="D42" s="82" t="s">
        <v>95</v>
      </c>
      <c r="E42" s="111"/>
      <c r="F42" s="111"/>
      <c r="G42" s="111"/>
      <c r="H42" s="112"/>
      <c r="I42" s="122">
        <v>543750000</v>
      </c>
      <c r="J42" s="111"/>
      <c r="L42" s="86"/>
      <c r="N42" s="114"/>
    </row>
    <row r="43" spans="2:14" x14ac:dyDescent="0.25">
      <c r="C43" s="102"/>
      <c r="D43" s="37" t="s">
        <v>47</v>
      </c>
      <c r="H43" s="123"/>
      <c r="I43" s="124"/>
    </row>
    <row r="45" spans="2:14" hidden="1" x14ac:dyDescent="0.25">
      <c r="G45" s="87">
        <v>1707699234.05</v>
      </c>
      <c r="H45" s="123">
        <v>17076.992340500001</v>
      </c>
    </row>
    <row r="46" spans="2:14" hidden="1" x14ac:dyDescent="0.25">
      <c r="H46" s="123">
        <v>1884.7669896999978</v>
      </c>
    </row>
  </sheetData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topLeftCell="C1" workbookViewId="0">
      <selection activeCell="D15" sqref="D15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72" hidden="1" customWidth="1"/>
    <col min="13" max="13" width="15.7109375" style="1" customWidth="1"/>
    <col min="14" max="14" width="25.5703125" style="1" bestFit="1" customWidth="1"/>
    <col min="15" max="15" width="11" style="1" bestFit="1" customWidth="1"/>
    <col min="16" max="16384" width="9.140625" style="1"/>
  </cols>
  <sheetData>
    <row r="5" spans="1:13" x14ac:dyDescent="0.25">
      <c r="C5" s="1" t="s">
        <v>0</v>
      </c>
    </row>
    <row r="7" spans="1:13" s="22" customFormat="1" ht="15.75" customHeight="1" x14ac:dyDescent="0.25">
      <c r="C7" s="250" t="s">
        <v>96</v>
      </c>
      <c r="D7" s="251"/>
      <c r="E7" s="251"/>
      <c r="F7" s="251"/>
      <c r="G7" s="251"/>
      <c r="H7" s="251"/>
      <c r="I7" s="252"/>
      <c r="J7" s="1"/>
      <c r="L7" s="73"/>
      <c r="M7" s="1"/>
    </row>
    <row r="8" spans="1:13" s="22" customFormat="1" ht="15.75" customHeight="1" x14ac:dyDescent="0.25">
      <c r="C8" s="262" t="s">
        <v>98</v>
      </c>
      <c r="D8" s="263"/>
      <c r="E8" s="263"/>
      <c r="F8" s="263"/>
      <c r="G8" s="263"/>
      <c r="H8" s="263"/>
      <c r="I8" s="264"/>
      <c r="J8" s="1"/>
      <c r="L8" s="73"/>
      <c r="M8" s="1"/>
    </row>
    <row r="9" spans="1:13" x14ac:dyDescent="0.25">
      <c r="C9" s="256"/>
      <c r="D9" s="257"/>
      <c r="E9" s="257"/>
      <c r="F9" s="257"/>
      <c r="G9" s="257"/>
      <c r="H9" s="257"/>
      <c r="I9" s="258"/>
    </row>
    <row r="10" spans="1:13" x14ac:dyDescent="0.25">
      <c r="C10" s="140"/>
      <c r="D10" s="4"/>
      <c r="E10" s="5"/>
      <c r="F10" s="5"/>
      <c r="G10" s="6"/>
      <c r="H10" s="7"/>
      <c r="I10" s="8"/>
    </row>
    <row r="11" spans="1:13" s="22" customFormat="1" x14ac:dyDescent="0.25">
      <c r="C11" s="259" t="s">
        <v>2</v>
      </c>
      <c r="D11" s="260" t="s">
        <v>3</v>
      </c>
      <c r="E11" s="260" t="s">
        <v>4</v>
      </c>
      <c r="F11" s="141" t="s">
        <v>5</v>
      </c>
      <c r="G11" s="260" t="s">
        <v>6</v>
      </c>
      <c r="H11" s="10" t="s">
        <v>7</v>
      </c>
      <c r="I11" s="261" t="s">
        <v>8</v>
      </c>
      <c r="J11" s="47"/>
      <c r="K11" s="74"/>
      <c r="L11" s="73"/>
      <c r="M11" s="47"/>
    </row>
    <row r="12" spans="1:13" x14ac:dyDescent="0.25">
      <c r="C12" s="259"/>
      <c r="D12" s="260"/>
      <c r="E12" s="260"/>
      <c r="F12" s="141"/>
      <c r="G12" s="260"/>
      <c r="H12" s="10" t="s">
        <v>9</v>
      </c>
      <c r="I12" s="261"/>
    </row>
    <row r="13" spans="1:13" x14ac:dyDescent="0.25">
      <c r="C13" s="11"/>
      <c r="H13" s="12"/>
      <c r="I13" s="13"/>
    </row>
    <row r="14" spans="1:13" x14ac:dyDescent="0.25">
      <c r="C14" s="11"/>
      <c r="D14" s="14" t="s">
        <v>10</v>
      </c>
      <c r="H14" s="12"/>
      <c r="I14" s="13"/>
    </row>
    <row r="15" spans="1:13" x14ac:dyDescent="0.25">
      <c r="A15" s="1" t="str">
        <f t="shared" ref="A15:A22" si="0">+$C$7&amp;D15</f>
        <v>IL&amp;FS  Infrastructure Debt Fund Series 3AIL&amp;FS Solar Power Limited</v>
      </c>
      <c r="C15" s="11">
        <v>1</v>
      </c>
      <c r="D15" s="1" t="s">
        <v>14</v>
      </c>
      <c r="E15" s="1" t="s">
        <v>15</v>
      </c>
      <c r="F15" s="1" t="s">
        <v>16</v>
      </c>
      <c r="G15" s="2">
        <v>230</v>
      </c>
      <c r="H15" s="12">
        <v>2811.0158900000001</v>
      </c>
      <c r="I15" s="13">
        <f>+H15/$H$46</f>
        <v>0.17173572790115907</v>
      </c>
      <c r="M15" s="38"/>
    </row>
    <row r="16" spans="1:13" x14ac:dyDescent="0.25">
      <c r="A16" s="1" t="str">
        <f t="shared" si="0"/>
        <v>IL&amp;FS  Infrastructure Debt Fund Series 3ABhilwara Green Energy Limited</v>
      </c>
      <c r="C16" s="11">
        <f>+C15+1</f>
        <v>2</v>
      </c>
      <c r="D16" s="1" t="s">
        <v>11</v>
      </c>
      <c r="E16" s="1" t="s">
        <v>12</v>
      </c>
      <c r="F16" s="1" t="s">
        <v>20</v>
      </c>
      <c r="G16" s="2">
        <v>150000</v>
      </c>
      <c r="H16" s="12">
        <v>1322.3683799999999</v>
      </c>
      <c r="I16" s="13">
        <f>+H16/$H$46</f>
        <v>8.0788549470909077E-2</v>
      </c>
      <c r="M16" s="38"/>
    </row>
    <row r="17" spans="1:17" x14ac:dyDescent="0.25">
      <c r="A17" s="1" t="str">
        <f t="shared" si="0"/>
        <v>IL&amp;FS  Infrastructure Debt Fund Series 3AIL&amp;FS Wind Energy Limited</v>
      </c>
      <c r="C17" s="11">
        <f>+C16+1</f>
        <v>3</v>
      </c>
      <c r="D17" s="1" t="s">
        <v>17</v>
      </c>
      <c r="E17" s="1" t="s">
        <v>18</v>
      </c>
      <c r="F17" s="1" t="s">
        <v>19</v>
      </c>
      <c r="G17" s="2">
        <v>77</v>
      </c>
      <c r="H17" s="12">
        <v>974.86499000000003</v>
      </c>
      <c r="I17" s="13">
        <f>+H17/$H$46</f>
        <v>5.9558236315414834E-2</v>
      </c>
      <c r="M17" s="38"/>
    </row>
    <row r="18" spans="1:17" x14ac:dyDescent="0.25">
      <c r="A18" s="1" t="str">
        <f t="shared" si="0"/>
        <v>IL&amp;FS  Infrastructure Debt Fund Series 3A</v>
      </c>
      <c r="C18" s="11"/>
      <c r="H18" s="12"/>
      <c r="I18" s="13"/>
      <c r="M18" s="38"/>
    </row>
    <row r="19" spans="1:17" x14ac:dyDescent="0.25">
      <c r="A19" s="1" t="str">
        <f t="shared" si="0"/>
        <v>IL&amp;FS  Infrastructure Debt Fund Series 3ADebt Instrument-Privately Placed-Unlisted</v>
      </c>
      <c r="C19" s="11"/>
      <c r="D19" s="14" t="s">
        <v>21</v>
      </c>
      <c r="H19" s="12"/>
      <c r="I19" s="13"/>
      <c r="M19" s="38"/>
    </row>
    <row r="20" spans="1:17" x14ac:dyDescent="0.25">
      <c r="A20" s="1" t="str">
        <f t="shared" si="0"/>
        <v>IL&amp;FS  Infrastructure Debt Fund Series 3ABabcock Borsing Limited</v>
      </c>
      <c r="C20" s="11">
        <v>4</v>
      </c>
      <c r="D20" s="1" t="s">
        <v>67</v>
      </c>
      <c r="E20" s="1" t="s">
        <v>54</v>
      </c>
      <c r="F20" s="1" t="s">
        <v>68</v>
      </c>
      <c r="G20" s="2">
        <v>146</v>
      </c>
      <c r="H20" s="12">
        <v>1547.8808200000001</v>
      </c>
      <c r="I20" s="13">
        <f t="shared" ref="I20:I30" si="1">+H20/$H$46</f>
        <v>9.4565968222592639E-2</v>
      </c>
      <c r="M20" s="38"/>
    </row>
    <row r="21" spans="1:17" x14ac:dyDescent="0.25">
      <c r="A21" s="1" t="str">
        <f t="shared" si="0"/>
        <v>IL&amp;FS  Infrastructure Debt Fund Series 3AClean Max Enviro Energy Solutions Private Limited</v>
      </c>
      <c r="C21" s="11">
        <f>+C20+1</f>
        <v>5</v>
      </c>
      <c r="D21" s="1" t="s">
        <v>33</v>
      </c>
      <c r="E21" s="1" t="s">
        <v>34</v>
      </c>
      <c r="F21" s="1" t="s">
        <v>35</v>
      </c>
      <c r="G21" s="2">
        <v>165</v>
      </c>
      <c r="H21" s="12">
        <v>1237.5</v>
      </c>
      <c r="I21" s="13">
        <f t="shared" si="1"/>
        <v>7.5603615060918186E-2</v>
      </c>
      <c r="M21" s="38"/>
    </row>
    <row r="22" spans="1:17" x14ac:dyDescent="0.25">
      <c r="A22" s="1" t="str">
        <f t="shared" si="0"/>
        <v>IL&amp;FS  Infrastructure Debt Fund Series 3AAMRI Hospital Limited</v>
      </c>
      <c r="C22" s="11">
        <f t="shared" ref="C22:C30" si="2">+C21+1</f>
        <v>6</v>
      </c>
      <c r="D22" s="1" t="s">
        <v>22</v>
      </c>
      <c r="E22" s="1" t="s">
        <v>23</v>
      </c>
      <c r="F22" s="1" t="s">
        <v>88</v>
      </c>
      <c r="G22" s="2">
        <v>180</v>
      </c>
      <c r="H22" s="12">
        <v>1161.525674</v>
      </c>
      <c r="I22" s="13">
        <f t="shared" si="1"/>
        <v>7.0962052477147111E-2</v>
      </c>
      <c r="M22" s="38"/>
    </row>
    <row r="23" spans="1:17" x14ac:dyDescent="0.25">
      <c r="A23" s="1" t="str">
        <f>+$C$7&amp;D23</f>
        <v>IL&amp;FS  Infrastructure Debt Fund Series 3AAMRI Hospital Limited</v>
      </c>
      <c r="C23" s="11">
        <f t="shared" si="2"/>
        <v>7</v>
      </c>
      <c r="D23" s="1" t="s">
        <v>22</v>
      </c>
      <c r="E23" s="1" t="s">
        <v>23</v>
      </c>
      <c r="F23" s="1" t="s">
        <v>73</v>
      </c>
      <c r="G23" s="2">
        <v>100</v>
      </c>
      <c r="H23" s="12">
        <v>999.36986999999999</v>
      </c>
      <c r="I23" s="13">
        <f t="shared" si="1"/>
        <v>6.1055333296937249E-2</v>
      </c>
      <c r="M23" s="38"/>
    </row>
    <row r="24" spans="1:17" x14ac:dyDescent="0.25">
      <c r="A24" s="1" t="str">
        <f>+$C$7&amp;D24</f>
        <v>IL&amp;FS  Infrastructure Debt Fund Series 3ABhilangana Hydro Power Limited</v>
      </c>
      <c r="C24" s="11">
        <f t="shared" si="2"/>
        <v>8</v>
      </c>
      <c r="D24" s="1" t="s">
        <v>29</v>
      </c>
      <c r="E24" s="1" t="s">
        <v>30</v>
      </c>
      <c r="F24" s="1" t="s">
        <v>71</v>
      </c>
      <c r="G24" s="2">
        <v>98</v>
      </c>
      <c r="H24" s="12">
        <v>980</v>
      </c>
      <c r="I24" s="13">
        <f t="shared" si="1"/>
        <v>5.9871953745211981E-2</v>
      </c>
      <c r="M24" s="38"/>
    </row>
    <row r="25" spans="1:17" x14ac:dyDescent="0.25">
      <c r="A25" s="1" t="str">
        <f>+$C$7&amp;D25</f>
        <v>IL&amp;FS  Infrastructure Debt Fund Series 3ABhilangana Hydro Power Limited</v>
      </c>
      <c r="C25" s="11">
        <f t="shared" si="2"/>
        <v>9</v>
      </c>
      <c r="D25" s="51" t="s">
        <v>29</v>
      </c>
      <c r="E25" s="1" t="s">
        <v>30</v>
      </c>
      <c r="F25" s="51" t="s">
        <v>31</v>
      </c>
      <c r="G25" s="2">
        <v>43</v>
      </c>
      <c r="H25" s="12">
        <v>430</v>
      </c>
      <c r="I25" s="13">
        <f t="shared" si="1"/>
        <v>2.6270347051470563E-2</v>
      </c>
      <c r="M25" s="38"/>
    </row>
    <row r="26" spans="1:17" x14ac:dyDescent="0.25">
      <c r="A26" s="1" t="str">
        <f>+$C$7&amp;D26</f>
        <v>IL&amp;FS  Infrastructure Debt Fund Series 3ABhilangana Hydro Power Limited</v>
      </c>
      <c r="C26" s="11">
        <f t="shared" si="2"/>
        <v>10</v>
      </c>
      <c r="D26" s="1" t="s">
        <v>29</v>
      </c>
      <c r="E26" s="1" t="s">
        <v>30</v>
      </c>
      <c r="F26" s="1" t="s">
        <v>97</v>
      </c>
      <c r="G26" s="2">
        <v>125</v>
      </c>
      <c r="H26" s="12">
        <v>250</v>
      </c>
      <c r="I26" s="13">
        <f t="shared" si="1"/>
        <v>1.527345758806428E-2</v>
      </c>
      <c r="M26" s="38"/>
    </row>
    <row r="27" spans="1:17" x14ac:dyDescent="0.25">
      <c r="C27" s="11">
        <f t="shared" si="2"/>
        <v>11</v>
      </c>
      <c r="D27" s="1" t="s">
        <v>36</v>
      </c>
      <c r="E27" s="1" t="s">
        <v>37</v>
      </c>
      <c r="F27" s="1" t="s">
        <v>38</v>
      </c>
      <c r="G27" s="2">
        <v>100</v>
      </c>
      <c r="H27" s="12">
        <v>94.34966</v>
      </c>
      <c r="I27" s="13">
        <f t="shared" si="1"/>
        <v>5.7641821218331396E-3</v>
      </c>
      <c r="M27" s="38"/>
    </row>
    <row r="28" spans="1:17" x14ac:dyDescent="0.25">
      <c r="C28" s="11">
        <f t="shared" si="2"/>
        <v>12</v>
      </c>
      <c r="D28" s="1" t="s">
        <v>29</v>
      </c>
      <c r="E28" s="1" t="s">
        <v>30</v>
      </c>
      <c r="F28" s="1" t="s">
        <v>32</v>
      </c>
      <c r="G28" s="2">
        <v>8</v>
      </c>
      <c r="H28" s="12">
        <v>80</v>
      </c>
      <c r="I28" s="13">
        <f t="shared" si="1"/>
        <v>4.8875064281805698E-3</v>
      </c>
      <c r="M28" s="38"/>
    </row>
    <row r="29" spans="1:17" x14ac:dyDescent="0.25">
      <c r="C29" s="11">
        <f t="shared" si="2"/>
        <v>13</v>
      </c>
      <c r="D29" s="1" t="s">
        <v>84</v>
      </c>
      <c r="E29" s="1" t="s">
        <v>85</v>
      </c>
      <c r="F29" s="1" t="s">
        <v>87</v>
      </c>
      <c r="G29" s="2">
        <v>5</v>
      </c>
      <c r="H29" s="12">
        <v>40</v>
      </c>
      <c r="I29" s="13">
        <f t="shared" si="1"/>
        <v>2.4437532140902849E-3</v>
      </c>
      <c r="M29" s="38"/>
    </row>
    <row r="30" spans="1:17" x14ac:dyDescent="0.25">
      <c r="C30" s="11">
        <f t="shared" si="2"/>
        <v>14</v>
      </c>
      <c r="D30" s="51" t="s">
        <v>29</v>
      </c>
      <c r="E30" s="1" t="s">
        <v>30</v>
      </c>
      <c r="F30" s="51" t="s">
        <v>57</v>
      </c>
      <c r="G30" s="2">
        <v>4</v>
      </c>
      <c r="H30" s="12">
        <v>40</v>
      </c>
      <c r="I30" s="13">
        <f t="shared" si="1"/>
        <v>2.4437532140902849E-3</v>
      </c>
      <c r="M30" s="38"/>
    </row>
    <row r="31" spans="1:17" s="22" customFormat="1" x14ac:dyDescent="0.25">
      <c r="C31" s="15"/>
      <c r="D31" s="16" t="s">
        <v>39</v>
      </c>
      <c r="E31" s="16"/>
      <c r="F31" s="16"/>
      <c r="G31" s="16"/>
      <c r="H31" s="17">
        <v>11968.875284000002</v>
      </c>
      <c r="I31" s="18">
        <f>SUM(I15:I30)</f>
        <v>0.73122443610801946</v>
      </c>
      <c r="J31" s="19"/>
      <c r="L31" s="73"/>
      <c r="M31" s="38"/>
      <c r="N31" s="78"/>
      <c r="O31" s="79"/>
      <c r="Q31" s="79"/>
    </row>
    <row r="32" spans="1:17" s="22" customFormat="1" x14ac:dyDescent="0.25">
      <c r="C32" s="15"/>
      <c r="D32" s="19"/>
      <c r="E32" s="19"/>
      <c r="F32" s="19"/>
      <c r="G32" s="19"/>
      <c r="H32" s="20"/>
      <c r="I32" s="21"/>
      <c r="J32" s="19"/>
      <c r="L32" s="73"/>
      <c r="M32" s="1"/>
    </row>
    <row r="33" spans="2:14" s="22" customFormat="1" x14ac:dyDescent="0.25">
      <c r="C33" s="15"/>
      <c r="D33" s="14" t="s">
        <v>40</v>
      </c>
      <c r="E33" s="1"/>
      <c r="F33" s="1"/>
      <c r="G33" s="1"/>
      <c r="H33" s="12"/>
      <c r="I33" s="13"/>
      <c r="J33" s="19"/>
      <c r="L33" s="73"/>
      <c r="M33" s="1"/>
    </row>
    <row r="34" spans="2:14" s="22" customFormat="1" x14ac:dyDescent="0.25">
      <c r="B34" s="22" t="str">
        <f>+$C$7&amp;D34</f>
        <v>IL&amp;FS  Infrastructure Debt Fund Series 3ATriparty Repo</v>
      </c>
      <c r="C34" s="15"/>
      <c r="D34" s="22" t="s">
        <v>41</v>
      </c>
      <c r="E34" s="23"/>
      <c r="F34" s="23"/>
      <c r="G34" s="23"/>
      <c r="H34" s="12">
        <v>3977.9715529</v>
      </c>
      <c r="I34" s="13">
        <f>+H34/$H$46</f>
        <v>0.24302951919897742</v>
      </c>
      <c r="J34" s="19"/>
      <c r="L34" s="73"/>
      <c r="M34" s="1"/>
    </row>
    <row r="35" spans="2:14" s="22" customFormat="1" x14ac:dyDescent="0.25">
      <c r="C35" s="15"/>
      <c r="D35" s="1"/>
      <c r="E35" s="1"/>
      <c r="F35" s="1"/>
      <c r="G35" s="1"/>
      <c r="H35" s="23"/>
      <c r="I35" s="24"/>
      <c r="J35" s="19"/>
      <c r="L35" s="73"/>
      <c r="M35" s="1"/>
    </row>
    <row r="36" spans="2:14" x14ac:dyDescent="0.25">
      <c r="C36" s="11"/>
      <c r="D36" s="16" t="s">
        <v>39</v>
      </c>
      <c r="E36" s="16"/>
      <c r="F36" s="16"/>
      <c r="G36" s="16"/>
      <c r="H36" s="25">
        <v>3977.9715529</v>
      </c>
      <c r="I36" s="26">
        <f>SUM(I34:I35)</f>
        <v>0.24302951919897742</v>
      </c>
    </row>
    <row r="37" spans="2:14" x14ac:dyDescent="0.25">
      <c r="C37" s="11"/>
      <c r="D37" s="19"/>
      <c r="E37" s="19"/>
      <c r="F37" s="19"/>
      <c r="G37" s="19"/>
      <c r="H37" s="27"/>
      <c r="I37" s="28"/>
    </row>
    <row r="38" spans="2:14" x14ac:dyDescent="0.25">
      <c r="B38" s="22" t="str">
        <f>+$C$7&amp;D38</f>
        <v>IL&amp;FS  Infrastructure Debt Fund Series 3ATriparty Repo Margin</v>
      </c>
      <c r="C38" s="11"/>
      <c r="D38" s="14" t="s">
        <v>42</v>
      </c>
      <c r="E38" s="23"/>
      <c r="F38" s="23"/>
      <c r="H38" s="12">
        <v>2.5</v>
      </c>
      <c r="I38" s="13">
        <f>+H38/$H$46</f>
        <v>1.5273457588064281E-4</v>
      </c>
    </row>
    <row r="39" spans="2:14" x14ac:dyDescent="0.25">
      <c r="C39" s="11"/>
      <c r="D39" s="14"/>
      <c r="E39" s="23"/>
      <c r="F39" s="23"/>
      <c r="H39" s="12"/>
      <c r="I39" s="29"/>
    </row>
    <row r="40" spans="2:14" s="22" customFormat="1" x14ac:dyDescent="0.25">
      <c r="C40" s="15"/>
      <c r="D40" s="16" t="s">
        <v>39</v>
      </c>
      <c r="E40" s="16"/>
      <c r="F40" s="16"/>
      <c r="G40" s="16"/>
      <c r="H40" s="17">
        <v>2.5</v>
      </c>
      <c r="I40" s="30">
        <f>SUM(I38:I39)</f>
        <v>1.5273457588064281E-4</v>
      </c>
      <c r="J40" s="19"/>
      <c r="L40" s="73"/>
      <c r="M40" s="1"/>
    </row>
    <row r="41" spans="2:14" x14ac:dyDescent="0.25">
      <c r="C41" s="11"/>
      <c r="H41" s="12"/>
      <c r="I41" s="13"/>
    </row>
    <row r="42" spans="2:14" x14ac:dyDescent="0.25">
      <c r="C42" s="11"/>
      <c r="D42" s="14" t="s">
        <v>43</v>
      </c>
      <c r="H42" s="12"/>
      <c r="I42" s="13"/>
    </row>
    <row r="43" spans="2:14" x14ac:dyDescent="0.25">
      <c r="C43" s="11">
        <v>1</v>
      </c>
      <c r="D43" s="1" t="s">
        <v>44</v>
      </c>
      <c r="E43" s="23"/>
      <c r="F43" s="23"/>
      <c r="H43" s="12">
        <v>-19.13044020000234</v>
      </c>
      <c r="I43" s="13">
        <f>+H43/$H$46</f>
        <v>-1.1687518681429427E-3</v>
      </c>
    </row>
    <row r="44" spans="2:14" x14ac:dyDescent="0.25">
      <c r="B44" s="22" t="str">
        <f>+$C$7&amp;D44</f>
        <v>IL&amp;FS  Infrastructure Debt Fund Series 3ACash &amp; Cash Equivalents</v>
      </c>
      <c r="C44" s="11">
        <v>2</v>
      </c>
      <c r="D44" s="1" t="s">
        <v>45</v>
      </c>
      <c r="E44" s="23"/>
      <c r="F44" s="23"/>
      <c r="H44" s="12">
        <v>438.04852030000001</v>
      </c>
      <c r="I44" s="13">
        <f>+H44/$H$46</f>
        <v>2.676206198526546E-2</v>
      </c>
    </row>
    <row r="45" spans="2:14" s="22" customFormat="1" x14ac:dyDescent="0.25">
      <c r="C45" s="15"/>
      <c r="D45" s="16" t="s">
        <v>39</v>
      </c>
      <c r="E45" s="16"/>
      <c r="F45" s="16"/>
      <c r="G45" s="16"/>
      <c r="H45" s="17">
        <v>418.91808009999767</v>
      </c>
      <c r="I45" s="18">
        <f>SUM(I43:I44)</f>
        <v>2.5593310117122518E-2</v>
      </c>
      <c r="J45" s="19"/>
      <c r="L45" s="73"/>
      <c r="M45" s="1"/>
    </row>
    <row r="46" spans="2:14" s="22" customFormat="1" x14ac:dyDescent="0.25">
      <c r="C46" s="15"/>
      <c r="D46" s="31" t="s">
        <v>46</v>
      </c>
      <c r="E46" s="31"/>
      <c r="F46" s="31"/>
      <c r="G46" s="31"/>
      <c r="H46" s="32">
        <v>16368.264917</v>
      </c>
      <c r="I46" s="33">
        <f>+I31+I36+I40+I45</f>
        <v>1</v>
      </c>
      <c r="J46" s="34"/>
      <c r="L46" s="73"/>
      <c r="M46" s="1"/>
      <c r="N46" s="139"/>
    </row>
    <row r="47" spans="2:14" x14ac:dyDescent="0.25">
      <c r="C47" s="11"/>
      <c r="D47" s="34"/>
      <c r="E47" s="34"/>
      <c r="F47" s="34"/>
      <c r="G47" s="34"/>
      <c r="H47" s="35"/>
      <c r="I47" s="36"/>
      <c r="J47" s="34"/>
      <c r="N47" s="70"/>
    </row>
    <row r="48" spans="2:14" x14ac:dyDescent="0.25">
      <c r="C48" s="11"/>
      <c r="D48" s="37" t="s">
        <v>47</v>
      </c>
      <c r="H48" s="38"/>
      <c r="I48" s="39"/>
    </row>
    <row r="50" spans="7:8" hidden="1" x14ac:dyDescent="0.25">
      <c r="G50" s="84">
        <v>1494519823.6199999</v>
      </c>
      <c r="H50" s="38">
        <v>14945.198236199998</v>
      </c>
    </row>
    <row r="51" spans="7:8" hidden="1" x14ac:dyDescent="0.25">
      <c r="H51" s="38">
        <v>1423.0666808000024</v>
      </c>
    </row>
  </sheetData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14" sqref="D14"/>
    </sheetView>
  </sheetViews>
  <sheetFormatPr defaultRowHeight="15" x14ac:dyDescent="0.25"/>
  <cols>
    <col min="2" max="2" width="44" customWidth="1"/>
    <col min="3" max="3" width="16.140625" bestFit="1" customWidth="1"/>
    <col min="4" max="4" width="16" bestFit="1" customWidth="1"/>
    <col min="5" max="6" width="10.42578125" bestFit="1" customWidth="1"/>
    <col min="7" max="7" width="10.5703125" customWidth="1"/>
  </cols>
  <sheetData>
    <row r="1" spans="1:7" ht="15.75" x14ac:dyDescent="0.25">
      <c r="A1" s="1"/>
      <c r="B1" s="1"/>
      <c r="C1" s="1"/>
      <c r="D1" s="1"/>
      <c r="E1" s="2"/>
      <c r="F1" s="1"/>
      <c r="G1" s="1"/>
    </row>
    <row r="2" spans="1:7" ht="15.75" x14ac:dyDescent="0.25">
      <c r="A2" s="1"/>
      <c r="B2" s="1"/>
      <c r="C2" s="1"/>
      <c r="D2" s="1"/>
      <c r="E2" s="2"/>
      <c r="F2" s="1"/>
      <c r="G2" s="1"/>
    </row>
    <row r="3" spans="1:7" ht="15.75" x14ac:dyDescent="0.25">
      <c r="A3" s="1"/>
      <c r="B3" s="1"/>
      <c r="C3" s="1"/>
      <c r="D3" s="1"/>
      <c r="E3" s="2"/>
      <c r="F3" s="1"/>
      <c r="G3" s="1"/>
    </row>
    <row r="4" spans="1:7" ht="15.75" x14ac:dyDescent="0.25">
      <c r="A4" s="1"/>
      <c r="B4" s="1"/>
      <c r="C4" s="1"/>
      <c r="D4" s="1"/>
      <c r="E4" s="2"/>
      <c r="F4" s="1"/>
      <c r="G4" s="1"/>
    </row>
    <row r="5" spans="1:7" ht="15.75" x14ac:dyDescent="0.25">
      <c r="A5" s="1" t="s">
        <v>0</v>
      </c>
      <c r="B5" s="1"/>
      <c r="C5" s="1"/>
      <c r="D5" s="1"/>
      <c r="E5" s="2"/>
      <c r="F5" s="1"/>
      <c r="G5" s="1"/>
    </row>
    <row r="6" spans="1:7" ht="15.75" x14ac:dyDescent="0.25">
      <c r="A6" s="1"/>
      <c r="B6" s="1"/>
      <c r="C6" s="1"/>
      <c r="D6" s="1"/>
      <c r="E6" s="2"/>
      <c r="F6" s="1"/>
      <c r="G6" s="1"/>
    </row>
    <row r="7" spans="1:7" ht="15.75" x14ac:dyDescent="0.25">
      <c r="A7" s="250" t="s">
        <v>1</v>
      </c>
      <c r="B7" s="251"/>
      <c r="C7" s="251"/>
      <c r="D7" s="251"/>
      <c r="E7" s="251"/>
      <c r="F7" s="251"/>
      <c r="G7" s="252"/>
    </row>
    <row r="8" spans="1:7" ht="15.75" x14ac:dyDescent="0.25">
      <c r="A8" s="262" t="s">
        <v>98</v>
      </c>
      <c r="B8" s="263"/>
      <c r="C8" s="263"/>
      <c r="D8" s="263"/>
      <c r="E8" s="263"/>
      <c r="F8" s="263"/>
      <c r="G8" s="264"/>
    </row>
    <row r="9" spans="1:7" ht="15.75" x14ac:dyDescent="0.25">
      <c r="A9" s="256"/>
      <c r="B9" s="257"/>
      <c r="C9" s="257"/>
      <c r="D9" s="257"/>
      <c r="E9" s="257"/>
      <c r="F9" s="257"/>
      <c r="G9" s="258"/>
    </row>
    <row r="10" spans="1:7" ht="15.75" x14ac:dyDescent="0.25">
      <c r="A10" s="3"/>
      <c r="B10" s="4"/>
      <c r="C10" s="5"/>
      <c r="D10" s="5"/>
      <c r="E10" s="6"/>
      <c r="F10" s="7"/>
      <c r="G10" s="8"/>
    </row>
    <row r="11" spans="1:7" ht="31.5" x14ac:dyDescent="0.25">
      <c r="A11" s="259" t="s">
        <v>2</v>
      </c>
      <c r="B11" s="260" t="s">
        <v>3</v>
      </c>
      <c r="C11" s="260" t="s">
        <v>4</v>
      </c>
      <c r="D11" s="9" t="s">
        <v>5</v>
      </c>
      <c r="E11" s="260" t="s">
        <v>6</v>
      </c>
      <c r="F11" s="10" t="s">
        <v>7</v>
      </c>
      <c r="G11" s="261" t="s">
        <v>8</v>
      </c>
    </row>
    <row r="12" spans="1:7" ht="31.5" x14ac:dyDescent="0.25">
      <c r="A12" s="259"/>
      <c r="B12" s="260"/>
      <c r="C12" s="260"/>
      <c r="D12" s="9"/>
      <c r="E12" s="260"/>
      <c r="F12" s="10" t="s">
        <v>9</v>
      </c>
      <c r="G12" s="261"/>
    </row>
    <row r="13" spans="1:7" ht="15.75" x14ac:dyDescent="0.25">
      <c r="A13" s="11"/>
      <c r="B13" s="1"/>
      <c r="C13" s="1"/>
      <c r="D13" s="1"/>
      <c r="E13" s="2"/>
      <c r="F13" s="12"/>
      <c r="G13" s="13"/>
    </row>
    <row r="14" spans="1:7" ht="15.75" x14ac:dyDescent="0.25">
      <c r="A14" s="11"/>
      <c r="B14" s="14" t="s">
        <v>10</v>
      </c>
      <c r="C14" s="1"/>
      <c r="D14" s="1"/>
      <c r="E14" s="2"/>
      <c r="F14" s="12"/>
      <c r="G14" s="13"/>
    </row>
    <row r="15" spans="1:7" ht="15.75" x14ac:dyDescent="0.25">
      <c r="A15" s="11">
        <v>1</v>
      </c>
      <c r="B15" s="1" t="s">
        <v>11</v>
      </c>
      <c r="C15" s="1" t="s">
        <v>12</v>
      </c>
      <c r="D15" s="1" t="s">
        <v>13</v>
      </c>
      <c r="E15" s="2">
        <v>340000</v>
      </c>
      <c r="F15" s="12">
        <v>3400</v>
      </c>
      <c r="G15" s="13">
        <v>0.1956</v>
      </c>
    </row>
    <row r="16" spans="1:7" ht="15.75" x14ac:dyDescent="0.25">
      <c r="A16" s="11">
        <f>+A15+1</f>
        <v>2</v>
      </c>
      <c r="B16" s="1" t="s">
        <v>14</v>
      </c>
      <c r="C16" s="1" t="s">
        <v>15</v>
      </c>
      <c r="D16" s="1" t="s">
        <v>16</v>
      </c>
      <c r="E16" s="2">
        <v>215</v>
      </c>
      <c r="F16" s="12">
        <v>2627.6887700000002</v>
      </c>
      <c r="G16" s="13">
        <v>0.15119558721847803</v>
      </c>
    </row>
    <row r="17" spans="1:7" ht="15.75" x14ac:dyDescent="0.25">
      <c r="A17" s="11">
        <f t="shared" ref="A17:A18" si="0">+A16+1</f>
        <v>3</v>
      </c>
      <c r="B17" s="1" t="s">
        <v>17</v>
      </c>
      <c r="C17" s="1" t="s">
        <v>18</v>
      </c>
      <c r="D17" s="1" t="s">
        <v>19</v>
      </c>
      <c r="E17" s="2">
        <v>125</v>
      </c>
      <c r="F17" s="12">
        <v>1582.57304</v>
      </c>
      <c r="G17" s="13">
        <v>9.1060274272486211E-2</v>
      </c>
    </row>
    <row r="18" spans="1:7" ht="15.75" x14ac:dyDescent="0.25">
      <c r="A18" s="11">
        <f t="shared" si="0"/>
        <v>4</v>
      </c>
      <c r="B18" s="1" t="s">
        <v>11</v>
      </c>
      <c r="C18" s="1" t="s">
        <v>12</v>
      </c>
      <c r="D18" s="1" t="s">
        <v>20</v>
      </c>
      <c r="E18" s="2">
        <v>70000</v>
      </c>
      <c r="F18" s="12">
        <v>617.10523000000001</v>
      </c>
      <c r="G18" s="13">
        <v>3.5507853399793593E-2</v>
      </c>
    </row>
    <row r="19" spans="1:7" ht="15.75" x14ac:dyDescent="0.25">
      <c r="A19" s="11"/>
      <c r="B19" s="1"/>
      <c r="C19" s="1"/>
      <c r="D19" s="1"/>
      <c r="E19" s="2"/>
      <c r="F19" s="12"/>
      <c r="G19" s="13"/>
    </row>
    <row r="20" spans="1:7" ht="15.75" x14ac:dyDescent="0.25">
      <c r="A20" s="11"/>
      <c r="B20" s="14" t="s">
        <v>21</v>
      </c>
      <c r="C20" s="1"/>
      <c r="D20" s="1"/>
      <c r="E20" s="2"/>
      <c r="F20" s="12"/>
      <c r="G20" s="13"/>
    </row>
    <row r="21" spans="1:7" ht="15.75" x14ac:dyDescent="0.25">
      <c r="A21" s="11">
        <f>+A18+1</f>
        <v>5</v>
      </c>
      <c r="B21" s="1" t="s">
        <v>22</v>
      </c>
      <c r="C21" s="1" t="s">
        <v>23</v>
      </c>
      <c r="D21" s="1" t="s">
        <v>24</v>
      </c>
      <c r="E21" s="2">
        <v>410</v>
      </c>
      <c r="F21" s="12">
        <v>4097.4164499999997</v>
      </c>
      <c r="G21" s="13">
        <v>0.23576280924487172</v>
      </c>
    </row>
    <row r="22" spans="1:7" ht="15.75" x14ac:dyDescent="0.25">
      <c r="A22" s="11">
        <f>+A21+1</f>
        <v>6</v>
      </c>
      <c r="B22" s="1" t="s">
        <v>25</v>
      </c>
      <c r="C22" s="1" t="s">
        <v>26</v>
      </c>
      <c r="D22" s="1" t="s">
        <v>27</v>
      </c>
      <c r="E22" s="2">
        <v>160</v>
      </c>
      <c r="F22" s="12">
        <v>1600</v>
      </c>
      <c r="G22" s="13">
        <v>9.2063010776411269E-2</v>
      </c>
    </row>
    <row r="23" spans="1:7" ht="15.75" x14ac:dyDescent="0.25">
      <c r="A23" s="11">
        <f t="shared" ref="A23:A27" si="1">+A22+1</f>
        <v>7</v>
      </c>
      <c r="B23" s="1" t="s">
        <v>25</v>
      </c>
      <c r="C23" s="1" t="s">
        <v>26</v>
      </c>
      <c r="D23" s="1" t="s">
        <v>28</v>
      </c>
      <c r="E23" s="2">
        <v>100</v>
      </c>
      <c r="F23" s="12">
        <v>1000</v>
      </c>
      <c r="G23" s="13">
        <v>5.7539381735257036E-2</v>
      </c>
    </row>
    <row r="24" spans="1:7" ht="15.75" x14ac:dyDescent="0.25">
      <c r="A24" s="11">
        <f t="shared" si="1"/>
        <v>8</v>
      </c>
      <c r="B24" s="1" t="s">
        <v>29</v>
      </c>
      <c r="C24" s="1" t="s">
        <v>30</v>
      </c>
      <c r="D24" s="1" t="s">
        <v>31</v>
      </c>
      <c r="E24" s="2">
        <v>43</v>
      </c>
      <c r="F24" s="12">
        <v>430</v>
      </c>
      <c r="G24" s="13">
        <v>2.4741934146160528E-2</v>
      </c>
    </row>
    <row r="25" spans="1:7" ht="15.75" x14ac:dyDescent="0.25">
      <c r="A25" s="11">
        <f t="shared" si="1"/>
        <v>9</v>
      </c>
      <c r="B25" s="1" t="s">
        <v>29</v>
      </c>
      <c r="C25" s="1" t="s">
        <v>30</v>
      </c>
      <c r="D25" s="1" t="s">
        <v>32</v>
      </c>
      <c r="E25" s="2">
        <v>24</v>
      </c>
      <c r="F25" s="12">
        <v>240</v>
      </c>
      <c r="G25" s="13">
        <v>1.3809451616461689E-2</v>
      </c>
    </row>
    <row r="26" spans="1:7" ht="15.75" x14ac:dyDescent="0.25">
      <c r="A26" s="11">
        <f t="shared" si="1"/>
        <v>10</v>
      </c>
      <c r="B26" s="1" t="s">
        <v>33</v>
      </c>
      <c r="C26" s="1" t="s">
        <v>34</v>
      </c>
      <c r="D26" s="1" t="s">
        <v>35</v>
      </c>
      <c r="E26" s="2">
        <v>24</v>
      </c>
      <c r="F26" s="12">
        <v>180</v>
      </c>
      <c r="G26" s="13">
        <v>1.0357088712346267E-2</v>
      </c>
    </row>
    <row r="27" spans="1:7" ht="15.75" x14ac:dyDescent="0.25">
      <c r="A27" s="11">
        <f t="shared" si="1"/>
        <v>11</v>
      </c>
      <c r="B27" s="1" t="s">
        <v>36</v>
      </c>
      <c r="C27" s="1" t="s">
        <v>37</v>
      </c>
      <c r="D27" s="1" t="s">
        <v>38</v>
      </c>
      <c r="E27" s="2">
        <v>100</v>
      </c>
      <c r="F27" s="12">
        <v>94.34966</v>
      </c>
      <c r="G27" s="13">
        <v>5.4288211033317116E-3</v>
      </c>
    </row>
    <row r="28" spans="1:7" ht="15.75" x14ac:dyDescent="0.25">
      <c r="A28" s="15"/>
      <c r="B28" s="16" t="s">
        <v>39</v>
      </c>
      <c r="C28" s="16"/>
      <c r="D28" s="16"/>
      <c r="E28" s="16"/>
      <c r="F28" s="17">
        <v>15869.133150000001</v>
      </c>
      <c r="G28" s="18">
        <v>0.91310011012547221</v>
      </c>
    </row>
    <row r="29" spans="1:7" ht="15.75" x14ac:dyDescent="0.25">
      <c r="A29" s="15"/>
      <c r="B29" s="19"/>
      <c r="C29" s="19"/>
      <c r="D29" s="19"/>
      <c r="E29" s="19"/>
      <c r="F29" s="20"/>
      <c r="G29" s="21"/>
    </row>
    <row r="30" spans="1:7" ht="15.75" x14ac:dyDescent="0.25">
      <c r="A30" s="15"/>
      <c r="B30" s="14" t="s">
        <v>40</v>
      </c>
      <c r="C30" s="1"/>
      <c r="D30" s="1"/>
      <c r="E30" s="1"/>
      <c r="F30" s="12"/>
      <c r="G30" s="13"/>
    </row>
    <row r="31" spans="1:7" ht="15.75" x14ac:dyDescent="0.25">
      <c r="A31" s="15"/>
      <c r="B31" s="22" t="s">
        <v>41</v>
      </c>
      <c r="C31" s="23"/>
      <c r="D31" s="23"/>
      <c r="E31" s="23"/>
      <c r="F31" s="12">
        <v>1404.4613743</v>
      </c>
      <c r="G31" s="13">
        <v>8.0811839148271419E-2</v>
      </c>
    </row>
    <row r="32" spans="1:7" ht="15.75" x14ac:dyDescent="0.25">
      <c r="A32" s="15"/>
      <c r="B32" s="1"/>
      <c r="C32" s="1"/>
      <c r="D32" s="1"/>
      <c r="E32" s="1"/>
      <c r="F32" s="23"/>
      <c r="G32" s="24"/>
    </row>
    <row r="33" spans="1:7" ht="15.75" x14ac:dyDescent="0.25">
      <c r="A33" s="11"/>
      <c r="B33" s="16" t="s">
        <v>39</v>
      </c>
      <c r="C33" s="16"/>
      <c r="D33" s="16"/>
      <c r="E33" s="16"/>
      <c r="F33" s="25">
        <v>1404.4613743</v>
      </c>
      <c r="G33" s="26">
        <v>8.0811839148271419E-2</v>
      </c>
    </row>
    <row r="34" spans="1:7" ht="15.75" x14ac:dyDescent="0.25">
      <c r="A34" s="11"/>
      <c r="B34" s="19"/>
      <c r="C34" s="19"/>
      <c r="D34" s="19"/>
      <c r="E34" s="19"/>
      <c r="F34" s="27"/>
      <c r="G34" s="28"/>
    </row>
    <row r="35" spans="1:7" ht="15.75" x14ac:dyDescent="0.25">
      <c r="A35" s="11"/>
      <c r="B35" s="14" t="s">
        <v>42</v>
      </c>
      <c r="C35" s="23"/>
      <c r="D35" s="23"/>
      <c r="E35" s="2"/>
      <c r="F35" s="12">
        <v>2.5</v>
      </c>
      <c r="G35" s="13">
        <v>1.438484543381426E-4</v>
      </c>
    </row>
    <row r="36" spans="1:7" ht="15.75" x14ac:dyDescent="0.25">
      <c r="A36" s="11"/>
      <c r="B36" s="14"/>
      <c r="C36" s="23"/>
      <c r="D36" s="23"/>
      <c r="E36" s="2"/>
      <c r="F36" s="12"/>
      <c r="G36" s="29"/>
    </row>
    <row r="37" spans="1:7" ht="15.75" x14ac:dyDescent="0.25">
      <c r="A37" s="15"/>
      <c r="B37" s="16" t="s">
        <v>39</v>
      </c>
      <c r="C37" s="16"/>
      <c r="D37" s="16"/>
      <c r="E37" s="16"/>
      <c r="F37" s="17">
        <v>2.5</v>
      </c>
      <c r="G37" s="30">
        <v>1.438484543381426E-4</v>
      </c>
    </row>
    <row r="38" spans="1:7" ht="15.75" x14ac:dyDescent="0.25">
      <c r="A38" s="11"/>
      <c r="B38" s="1"/>
      <c r="C38" s="1"/>
      <c r="D38" s="1"/>
      <c r="E38" s="2"/>
      <c r="F38" s="12"/>
      <c r="G38" s="13"/>
    </row>
    <row r="39" spans="1:7" ht="15.75" x14ac:dyDescent="0.25">
      <c r="A39" s="11"/>
      <c r="B39" s="14" t="s">
        <v>43</v>
      </c>
      <c r="C39" s="1"/>
      <c r="D39" s="1"/>
      <c r="E39" s="2"/>
      <c r="F39" s="12"/>
      <c r="G39" s="13"/>
    </row>
    <row r="40" spans="1:7" ht="15.75" x14ac:dyDescent="0.25">
      <c r="A40" s="11">
        <v>1</v>
      </c>
      <c r="B40" s="1" t="s">
        <v>44</v>
      </c>
      <c r="C40" s="23"/>
      <c r="D40" s="23"/>
      <c r="E40" s="2"/>
      <c r="F40" s="12">
        <v>-20.125566700004129</v>
      </c>
      <c r="G40" s="13">
        <v>-1.1580126649899148E-3</v>
      </c>
    </row>
    <row r="41" spans="1:7" ht="15.75" x14ac:dyDescent="0.25">
      <c r="A41" s="11">
        <v>2</v>
      </c>
      <c r="B41" s="1" t="s">
        <v>45</v>
      </c>
      <c r="C41" s="23"/>
      <c r="D41" s="23"/>
      <c r="E41" s="2"/>
      <c r="F41" s="12">
        <v>123.4322428</v>
      </c>
      <c r="G41" s="13">
        <v>7.1022149369081317E-3</v>
      </c>
    </row>
    <row r="42" spans="1:7" ht="15.75" x14ac:dyDescent="0.25">
      <c r="A42" s="15"/>
      <c r="B42" s="16" t="s">
        <v>39</v>
      </c>
      <c r="C42" s="16"/>
      <c r="D42" s="16"/>
      <c r="E42" s="16"/>
      <c r="F42" s="17">
        <v>103.30667609999587</v>
      </c>
      <c r="G42" s="18">
        <v>5.9442022719182171E-3</v>
      </c>
    </row>
    <row r="43" spans="1:7" ht="15.75" x14ac:dyDescent="0.25">
      <c r="A43" s="15"/>
      <c r="B43" s="31" t="s">
        <v>46</v>
      </c>
      <c r="C43" s="31"/>
      <c r="D43" s="31"/>
      <c r="E43" s="31"/>
      <c r="F43" s="32">
        <v>17379.4012004</v>
      </c>
      <c r="G43" s="33">
        <v>0.99999999999999989</v>
      </c>
    </row>
    <row r="44" spans="1:7" ht="15.75" x14ac:dyDescent="0.25">
      <c r="A44" s="11"/>
      <c r="B44" s="34"/>
      <c r="C44" s="34"/>
      <c r="D44" s="34"/>
      <c r="E44" s="34"/>
      <c r="F44" s="35"/>
      <c r="G44" s="36"/>
    </row>
    <row r="45" spans="1:7" ht="15.75" x14ac:dyDescent="0.25">
      <c r="A45" s="11"/>
      <c r="B45" s="37" t="s">
        <v>47</v>
      </c>
      <c r="C45" s="1"/>
      <c r="D45" s="1"/>
      <c r="E45" s="2"/>
      <c r="F45" s="38"/>
      <c r="G45" s="39"/>
    </row>
  </sheetData>
  <mergeCells count="8">
    <mergeCell ref="A7:G7"/>
    <mergeCell ref="A8:G8"/>
    <mergeCell ref="A9:G9"/>
    <mergeCell ref="A11:A12"/>
    <mergeCell ref="B11:B12"/>
    <mergeCell ref="C11:C12"/>
    <mergeCell ref="E11:E12"/>
    <mergeCell ref="G11:G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74"/>
  <sheetViews>
    <sheetView workbookViewId="0">
      <selection activeCell="C19" sqref="C19:BK19"/>
    </sheetView>
  </sheetViews>
  <sheetFormatPr defaultRowHeight="15" x14ac:dyDescent="0.25"/>
  <cols>
    <col min="1" max="1" width="5" style="160" customWidth="1"/>
    <col min="2" max="2" width="47.5703125" style="160" customWidth="1"/>
    <col min="3" max="3" width="2.140625" style="160" bestFit="1" customWidth="1"/>
    <col min="4" max="5" width="4.140625" style="160" bestFit="1" customWidth="1"/>
    <col min="6" max="8" width="2.140625" style="160" bestFit="1" customWidth="1"/>
    <col min="9" max="9" width="4.140625" style="160" bestFit="1" customWidth="1"/>
    <col min="10" max="10" width="7.7109375" style="160" customWidth="1"/>
    <col min="11" max="19" width="2.140625" style="160" bestFit="1" customWidth="1"/>
    <col min="20" max="20" width="3.85546875" style="160" customWidth="1"/>
    <col min="21" max="29" width="2.140625" style="160" bestFit="1" customWidth="1"/>
    <col min="30" max="30" width="3.140625" style="160" bestFit="1" customWidth="1"/>
    <col min="31" max="39" width="2.140625" style="160" bestFit="1" customWidth="1"/>
    <col min="40" max="40" width="3.140625" style="160" bestFit="1" customWidth="1"/>
    <col min="41" max="62" width="2.140625" style="160" bestFit="1" customWidth="1"/>
    <col min="63" max="63" width="17.140625" style="160" bestFit="1" customWidth="1"/>
    <col min="64" max="256" width="9.140625" style="160"/>
    <col min="257" max="257" width="5" style="160" customWidth="1"/>
    <col min="258" max="258" width="47.5703125" style="160" customWidth="1"/>
    <col min="259" max="259" width="2.140625" style="160" bestFit="1" customWidth="1"/>
    <col min="260" max="261" width="4.140625" style="160" bestFit="1" customWidth="1"/>
    <col min="262" max="264" width="2.140625" style="160" bestFit="1" customWidth="1"/>
    <col min="265" max="265" width="4.140625" style="160" bestFit="1" customWidth="1"/>
    <col min="266" max="266" width="7.7109375" style="160" customWidth="1"/>
    <col min="267" max="275" width="2.140625" style="160" bestFit="1" customWidth="1"/>
    <col min="276" max="276" width="3.85546875" style="160" customWidth="1"/>
    <col min="277" max="285" width="2.140625" style="160" bestFit="1" customWidth="1"/>
    <col min="286" max="286" width="3.140625" style="160" bestFit="1" customWidth="1"/>
    <col min="287" max="295" width="2.140625" style="160" bestFit="1" customWidth="1"/>
    <col min="296" max="296" width="3.140625" style="160" bestFit="1" customWidth="1"/>
    <col min="297" max="318" width="2.140625" style="160" bestFit="1" customWidth="1"/>
    <col min="319" max="319" width="17.140625" style="160" bestFit="1" customWidth="1"/>
    <col min="320" max="512" width="9.140625" style="160"/>
    <col min="513" max="513" width="5" style="160" customWidth="1"/>
    <col min="514" max="514" width="47.5703125" style="160" customWidth="1"/>
    <col min="515" max="515" width="2.140625" style="160" bestFit="1" customWidth="1"/>
    <col min="516" max="517" width="4.140625" style="160" bestFit="1" customWidth="1"/>
    <col min="518" max="520" width="2.140625" style="160" bestFit="1" customWidth="1"/>
    <col min="521" max="521" width="4.140625" style="160" bestFit="1" customWidth="1"/>
    <col min="522" max="522" width="7.7109375" style="160" customWidth="1"/>
    <col min="523" max="531" width="2.140625" style="160" bestFit="1" customWidth="1"/>
    <col min="532" max="532" width="3.85546875" style="160" customWidth="1"/>
    <col min="533" max="541" width="2.140625" style="160" bestFit="1" customWidth="1"/>
    <col min="542" max="542" width="3.140625" style="160" bestFit="1" customWidth="1"/>
    <col min="543" max="551" width="2.140625" style="160" bestFit="1" customWidth="1"/>
    <col min="552" max="552" width="3.140625" style="160" bestFit="1" customWidth="1"/>
    <col min="553" max="574" width="2.140625" style="160" bestFit="1" customWidth="1"/>
    <col min="575" max="575" width="17.140625" style="160" bestFit="1" customWidth="1"/>
    <col min="576" max="768" width="9.140625" style="160"/>
    <col min="769" max="769" width="5" style="160" customWidth="1"/>
    <col min="770" max="770" width="47.5703125" style="160" customWidth="1"/>
    <col min="771" max="771" width="2.140625" style="160" bestFit="1" customWidth="1"/>
    <col min="772" max="773" width="4.140625" style="160" bestFit="1" customWidth="1"/>
    <col min="774" max="776" width="2.140625" style="160" bestFit="1" customWidth="1"/>
    <col min="777" max="777" width="4.140625" style="160" bestFit="1" customWidth="1"/>
    <col min="778" max="778" width="7.7109375" style="160" customWidth="1"/>
    <col min="779" max="787" width="2.140625" style="160" bestFit="1" customWidth="1"/>
    <col min="788" max="788" width="3.85546875" style="160" customWidth="1"/>
    <col min="789" max="797" width="2.140625" style="160" bestFit="1" customWidth="1"/>
    <col min="798" max="798" width="3.140625" style="160" bestFit="1" customWidth="1"/>
    <col min="799" max="807" width="2.140625" style="160" bestFit="1" customWidth="1"/>
    <col min="808" max="808" width="3.140625" style="160" bestFit="1" customWidth="1"/>
    <col min="809" max="830" width="2.140625" style="160" bestFit="1" customWidth="1"/>
    <col min="831" max="831" width="17.140625" style="160" bestFit="1" customWidth="1"/>
    <col min="832" max="1024" width="9.140625" style="160"/>
    <col min="1025" max="1025" width="5" style="160" customWidth="1"/>
    <col min="1026" max="1026" width="47.5703125" style="160" customWidth="1"/>
    <col min="1027" max="1027" width="2.140625" style="160" bestFit="1" customWidth="1"/>
    <col min="1028" max="1029" width="4.140625" style="160" bestFit="1" customWidth="1"/>
    <col min="1030" max="1032" width="2.140625" style="160" bestFit="1" customWidth="1"/>
    <col min="1033" max="1033" width="4.140625" style="160" bestFit="1" customWidth="1"/>
    <col min="1034" max="1034" width="7.7109375" style="160" customWidth="1"/>
    <col min="1035" max="1043" width="2.140625" style="160" bestFit="1" customWidth="1"/>
    <col min="1044" max="1044" width="3.85546875" style="160" customWidth="1"/>
    <col min="1045" max="1053" width="2.140625" style="160" bestFit="1" customWidth="1"/>
    <col min="1054" max="1054" width="3.140625" style="160" bestFit="1" customWidth="1"/>
    <col min="1055" max="1063" width="2.140625" style="160" bestFit="1" customWidth="1"/>
    <col min="1064" max="1064" width="3.140625" style="160" bestFit="1" customWidth="1"/>
    <col min="1065" max="1086" width="2.140625" style="160" bestFit="1" customWidth="1"/>
    <col min="1087" max="1087" width="17.140625" style="160" bestFit="1" customWidth="1"/>
    <col min="1088" max="1280" width="9.140625" style="160"/>
    <col min="1281" max="1281" width="5" style="160" customWidth="1"/>
    <col min="1282" max="1282" width="47.5703125" style="160" customWidth="1"/>
    <col min="1283" max="1283" width="2.140625" style="160" bestFit="1" customWidth="1"/>
    <col min="1284" max="1285" width="4.140625" style="160" bestFit="1" customWidth="1"/>
    <col min="1286" max="1288" width="2.140625" style="160" bestFit="1" customWidth="1"/>
    <col min="1289" max="1289" width="4.140625" style="160" bestFit="1" customWidth="1"/>
    <col min="1290" max="1290" width="7.7109375" style="160" customWidth="1"/>
    <col min="1291" max="1299" width="2.140625" style="160" bestFit="1" customWidth="1"/>
    <col min="1300" max="1300" width="3.85546875" style="160" customWidth="1"/>
    <col min="1301" max="1309" width="2.140625" style="160" bestFit="1" customWidth="1"/>
    <col min="1310" max="1310" width="3.140625" style="160" bestFit="1" customWidth="1"/>
    <col min="1311" max="1319" width="2.140625" style="160" bestFit="1" customWidth="1"/>
    <col min="1320" max="1320" width="3.140625" style="160" bestFit="1" customWidth="1"/>
    <col min="1321" max="1342" width="2.140625" style="160" bestFit="1" customWidth="1"/>
    <col min="1343" max="1343" width="17.140625" style="160" bestFit="1" customWidth="1"/>
    <col min="1344" max="1536" width="9.140625" style="160"/>
    <col min="1537" max="1537" width="5" style="160" customWidth="1"/>
    <col min="1538" max="1538" width="47.5703125" style="160" customWidth="1"/>
    <col min="1539" max="1539" width="2.140625" style="160" bestFit="1" customWidth="1"/>
    <col min="1540" max="1541" width="4.140625" style="160" bestFit="1" customWidth="1"/>
    <col min="1542" max="1544" width="2.140625" style="160" bestFit="1" customWidth="1"/>
    <col min="1545" max="1545" width="4.140625" style="160" bestFit="1" customWidth="1"/>
    <col min="1546" max="1546" width="7.7109375" style="160" customWidth="1"/>
    <col min="1547" max="1555" width="2.140625" style="160" bestFit="1" customWidth="1"/>
    <col min="1556" max="1556" width="3.85546875" style="160" customWidth="1"/>
    <col min="1557" max="1565" width="2.140625" style="160" bestFit="1" customWidth="1"/>
    <col min="1566" max="1566" width="3.140625" style="160" bestFit="1" customWidth="1"/>
    <col min="1567" max="1575" width="2.140625" style="160" bestFit="1" customWidth="1"/>
    <col min="1576" max="1576" width="3.140625" style="160" bestFit="1" customWidth="1"/>
    <col min="1577" max="1598" width="2.140625" style="160" bestFit="1" customWidth="1"/>
    <col min="1599" max="1599" width="17.140625" style="160" bestFit="1" customWidth="1"/>
    <col min="1600" max="1792" width="9.140625" style="160"/>
    <col min="1793" max="1793" width="5" style="160" customWidth="1"/>
    <col min="1794" max="1794" width="47.5703125" style="160" customWidth="1"/>
    <col min="1795" max="1795" width="2.140625" style="160" bestFit="1" customWidth="1"/>
    <col min="1796" max="1797" width="4.140625" style="160" bestFit="1" customWidth="1"/>
    <col min="1798" max="1800" width="2.140625" style="160" bestFit="1" customWidth="1"/>
    <col min="1801" max="1801" width="4.140625" style="160" bestFit="1" customWidth="1"/>
    <col min="1802" max="1802" width="7.7109375" style="160" customWidth="1"/>
    <col min="1803" max="1811" width="2.140625" style="160" bestFit="1" customWidth="1"/>
    <col min="1812" max="1812" width="3.85546875" style="160" customWidth="1"/>
    <col min="1813" max="1821" width="2.140625" style="160" bestFit="1" customWidth="1"/>
    <col min="1822" max="1822" width="3.140625" style="160" bestFit="1" customWidth="1"/>
    <col min="1823" max="1831" width="2.140625" style="160" bestFit="1" customWidth="1"/>
    <col min="1832" max="1832" width="3.140625" style="160" bestFit="1" customWidth="1"/>
    <col min="1833" max="1854" width="2.140625" style="160" bestFit="1" customWidth="1"/>
    <col min="1855" max="1855" width="17.140625" style="160" bestFit="1" customWidth="1"/>
    <col min="1856" max="2048" width="9.140625" style="160"/>
    <col min="2049" max="2049" width="5" style="160" customWidth="1"/>
    <col min="2050" max="2050" width="47.5703125" style="160" customWidth="1"/>
    <col min="2051" max="2051" width="2.140625" style="160" bestFit="1" customWidth="1"/>
    <col min="2052" max="2053" width="4.140625" style="160" bestFit="1" customWidth="1"/>
    <col min="2054" max="2056" width="2.140625" style="160" bestFit="1" customWidth="1"/>
    <col min="2057" max="2057" width="4.140625" style="160" bestFit="1" customWidth="1"/>
    <col min="2058" max="2058" width="7.7109375" style="160" customWidth="1"/>
    <col min="2059" max="2067" width="2.140625" style="160" bestFit="1" customWidth="1"/>
    <col min="2068" max="2068" width="3.85546875" style="160" customWidth="1"/>
    <col min="2069" max="2077" width="2.140625" style="160" bestFit="1" customWidth="1"/>
    <col min="2078" max="2078" width="3.140625" style="160" bestFit="1" customWidth="1"/>
    <col min="2079" max="2087" width="2.140625" style="160" bestFit="1" customWidth="1"/>
    <col min="2088" max="2088" width="3.140625" style="160" bestFit="1" customWidth="1"/>
    <col min="2089" max="2110" width="2.140625" style="160" bestFit="1" customWidth="1"/>
    <col min="2111" max="2111" width="17.140625" style="160" bestFit="1" customWidth="1"/>
    <col min="2112" max="2304" width="9.140625" style="160"/>
    <col min="2305" max="2305" width="5" style="160" customWidth="1"/>
    <col min="2306" max="2306" width="47.5703125" style="160" customWidth="1"/>
    <col min="2307" max="2307" width="2.140625" style="160" bestFit="1" customWidth="1"/>
    <col min="2308" max="2309" width="4.140625" style="160" bestFit="1" customWidth="1"/>
    <col min="2310" max="2312" width="2.140625" style="160" bestFit="1" customWidth="1"/>
    <col min="2313" max="2313" width="4.140625" style="160" bestFit="1" customWidth="1"/>
    <col min="2314" max="2314" width="7.7109375" style="160" customWidth="1"/>
    <col min="2315" max="2323" width="2.140625" style="160" bestFit="1" customWidth="1"/>
    <col min="2324" max="2324" width="3.85546875" style="160" customWidth="1"/>
    <col min="2325" max="2333" width="2.140625" style="160" bestFit="1" customWidth="1"/>
    <col min="2334" max="2334" width="3.140625" style="160" bestFit="1" customWidth="1"/>
    <col min="2335" max="2343" width="2.140625" style="160" bestFit="1" customWidth="1"/>
    <col min="2344" max="2344" width="3.140625" style="160" bestFit="1" customWidth="1"/>
    <col min="2345" max="2366" width="2.140625" style="160" bestFit="1" customWidth="1"/>
    <col min="2367" max="2367" width="17.140625" style="160" bestFit="1" customWidth="1"/>
    <col min="2368" max="2560" width="9.140625" style="160"/>
    <col min="2561" max="2561" width="5" style="160" customWidth="1"/>
    <col min="2562" max="2562" width="47.5703125" style="160" customWidth="1"/>
    <col min="2563" max="2563" width="2.140625" style="160" bestFit="1" customWidth="1"/>
    <col min="2564" max="2565" width="4.140625" style="160" bestFit="1" customWidth="1"/>
    <col min="2566" max="2568" width="2.140625" style="160" bestFit="1" customWidth="1"/>
    <col min="2569" max="2569" width="4.140625" style="160" bestFit="1" customWidth="1"/>
    <col min="2570" max="2570" width="7.7109375" style="160" customWidth="1"/>
    <col min="2571" max="2579" width="2.140625" style="160" bestFit="1" customWidth="1"/>
    <col min="2580" max="2580" width="3.85546875" style="160" customWidth="1"/>
    <col min="2581" max="2589" width="2.140625" style="160" bestFit="1" customWidth="1"/>
    <col min="2590" max="2590" width="3.140625" style="160" bestFit="1" customWidth="1"/>
    <col min="2591" max="2599" width="2.140625" style="160" bestFit="1" customWidth="1"/>
    <col min="2600" max="2600" width="3.140625" style="160" bestFit="1" customWidth="1"/>
    <col min="2601" max="2622" width="2.140625" style="160" bestFit="1" customWidth="1"/>
    <col min="2623" max="2623" width="17.140625" style="160" bestFit="1" customWidth="1"/>
    <col min="2624" max="2816" width="9.140625" style="160"/>
    <col min="2817" max="2817" width="5" style="160" customWidth="1"/>
    <col min="2818" max="2818" width="47.5703125" style="160" customWidth="1"/>
    <col min="2819" max="2819" width="2.140625" style="160" bestFit="1" customWidth="1"/>
    <col min="2820" max="2821" width="4.140625" style="160" bestFit="1" customWidth="1"/>
    <col min="2822" max="2824" width="2.140625" style="160" bestFit="1" customWidth="1"/>
    <col min="2825" max="2825" width="4.140625" style="160" bestFit="1" customWidth="1"/>
    <col min="2826" max="2826" width="7.7109375" style="160" customWidth="1"/>
    <col min="2827" max="2835" width="2.140625" style="160" bestFit="1" customWidth="1"/>
    <col min="2836" max="2836" width="3.85546875" style="160" customWidth="1"/>
    <col min="2837" max="2845" width="2.140625" style="160" bestFit="1" customWidth="1"/>
    <col min="2846" max="2846" width="3.140625" style="160" bestFit="1" customWidth="1"/>
    <col min="2847" max="2855" width="2.140625" style="160" bestFit="1" customWidth="1"/>
    <col min="2856" max="2856" width="3.140625" style="160" bestFit="1" customWidth="1"/>
    <col min="2857" max="2878" width="2.140625" style="160" bestFit="1" customWidth="1"/>
    <col min="2879" max="2879" width="17.140625" style="160" bestFit="1" customWidth="1"/>
    <col min="2880" max="3072" width="9.140625" style="160"/>
    <col min="3073" max="3073" width="5" style="160" customWidth="1"/>
    <col min="3074" max="3074" width="47.5703125" style="160" customWidth="1"/>
    <col min="3075" max="3075" width="2.140625" style="160" bestFit="1" customWidth="1"/>
    <col min="3076" max="3077" width="4.140625" style="160" bestFit="1" customWidth="1"/>
    <col min="3078" max="3080" width="2.140625" style="160" bestFit="1" customWidth="1"/>
    <col min="3081" max="3081" width="4.140625" style="160" bestFit="1" customWidth="1"/>
    <col min="3082" max="3082" width="7.7109375" style="160" customWidth="1"/>
    <col min="3083" max="3091" width="2.140625" style="160" bestFit="1" customWidth="1"/>
    <col min="3092" max="3092" width="3.85546875" style="160" customWidth="1"/>
    <col min="3093" max="3101" width="2.140625" style="160" bestFit="1" customWidth="1"/>
    <col min="3102" max="3102" width="3.140625" style="160" bestFit="1" customWidth="1"/>
    <col min="3103" max="3111" width="2.140625" style="160" bestFit="1" customWidth="1"/>
    <col min="3112" max="3112" width="3.140625" style="160" bestFit="1" customWidth="1"/>
    <col min="3113" max="3134" width="2.140625" style="160" bestFit="1" customWidth="1"/>
    <col min="3135" max="3135" width="17.140625" style="160" bestFit="1" customWidth="1"/>
    <col min="3136" max="3328" width="9.140625" style="160"/>
    <col min="3329" max="3329" width="5" style="160" customWidth="1"/>
    <col min="3330" max="3330" width="47.5703125" style="160" customWidth="1"/>
    <col min="3331" max="3331" width="2.140625" style="160" bestFit="1" customWidth="1"/>
    <col min="3332" max="3333" width="4.140625" style="160" bestFit="1" customWidth="1"/>
    <col min="3334" max="3336" width="2.140625" style="160" bestFit="1" customWidth="1"/>
    <col min="3337" max="3337" width="4.140625" style="160" bestFit="1" customWidth="1"/>
    <col min="3338" max="3338" width="7.7109375" style="160" customWidth="1"/>
    <col min="3339" max="3347" width="2.140625" style="160" bestFit="1" customWidth="1"/>
    <col min="3348" max="3348" width="3.85546875" style="160" customWidth="1"/>
    <col min="3349" max="3357" width="2.140625" style="160" bestFit="1" customWidth="1"/>
    <col min="3358" max="3358" width="3.140625" style="160" bestFit="1" customWidth="1"/>
    <col min="3359" max="3367" width="2.140625" style="160" bestFit="1" customWidth="1"/>
    <col min="3368" max="3368" width="3.140625" style="160" bestFit="1" customWidth="1"/>
    <col min="3369" max="3390" width="2.140625" style="160" bestFit="1" customWidth="1"/>
    <col min="3391" max="3391" width="17.140625" style="160" bestFit="1" customWidth="1"/>
    <col min="3392" max="3584" width="9.140625" style="160"/>
    <col min="3585" max="3585" width="5" style="160" customWidth="1"/>
    <col min="3586" max="3586" width="47.5703125" style="160" customWidth="1"/>
    <col min="3587" max="3587" width="2.140625" style="160" bestFit="1" customWidth="1"/>
    <col min="3588" max="3589" width="4.140625" style="160" bestFit="1" customWidth="1"/>
    <col min="3590" max="3592" width="2.140625" style="160" bestFit="1" customWidth="1"/>
    <col min="3593" max="3593" width="4.140625" style="160" bestFit="1" customWidth="1"/>
    <col min="3594" max="3594" width="7.7109375" style="160" customWidth="1"/>
    <col min="3595" max="3603" width="2.140625" style="160" bestFit="1" customWidth="1"/>
    <col min="3604" max="3604" width="3.85546875" style="160" customWidth="1"/>
    <col min="3605" max="3613" width="2.140625" style="160" bestFit="1" customWidth="1"/>
    <col min="3614" max="3614" width="3.140625" style="160" bestFit="1" customWidth="1"/>
    <col min="3615" max="3623" width="2.140625" style="160" bestFit="1" customWidth="1"/>
    <col min="3624" max="3624" width="3.140625" style="160" bestFit="1" customWidth="1"/>
    <col min="3625" max="3646" width="2.140625" style="160" bestFit="1" customWidth="1"/>
    <col min="3647" max="3647" width="17.140625" style="160" bestFit="1" customWidth="1"/>
    <col min="3648" max="3840" width="9.140625" style="160"/>
    <col min="3841" max="3841" width="5" style="160" customWidth="1"/>
    <col min="3842" max="3842" width="47.5703125" style="160" customWidth="1"/>
    <col min="3843" max="3843" width="2.140625" style="160" bestFit="1" customWidth="1"/>
    <col min="3844" max="3845" width="4.140625" style="160" bestFit="1" customWidth="1"/>
    <col min="3846" max="3848" width="2.140625" style="160" bestFit="1" customWidth="1"/>
    <col min="3849" max="3849" width="4.140625" style="160" bestFit="1" customWidth="1"/>
    <col min="3850" max="3850" width="7.7109375" style="160" customWidth="1"/>
    <col min="3851" max="3859" width="2.140625" style="160" bestFit="1" customWidth="1"/>
    <col min="3860" max="3860" width="3.85546875" style="160" customWidth="1"/>
    <col min="3861" max="3869" width="2.140625" style="160" bestFit="1" customWidth="1"/>
    <col min="3870" max="3870" width="3.140625" style="160" bestFit="1" customWidth="1"/>
    <col min="3871" max="3879" width="2.140625" style="160" bestFit="1" customWidth="1"/>
    <col min="3880" max="3880" width="3.140625" style="160" bestFit="1" customWidth="1"/>
    <col min="3881" max="3902" width="2.140625" style="160" bestFit="1" customWidth="1"/>
    <col min="3903" max="3903" width="17.140625" style="160" bestFit="1" customWidth="1"/>
    <col min="3904" max="4096" width="9.140625" style="160"/>
    <col min="4097" max="4097" width="5" style="160" customWidth="1"/>
    <col min="4098" max="4098" width="47.5703125" style="160" customWidth="1"/>
    <col min="4099" max="4099" width="2.140625" style="160" bestFit="1" customWidth="1"/>
    <col min="4100" max="4101" width="4.140625" style="160" bestFit="1" customWidth="1"/>
    <col min="4102" max="4104" width="2.140625" style="160" bestFit="1" customWidth="1"/>
    <col min="4105" max="4105" width="4.140625" style="160" bestFit="1" customWidth="1"/>
    <col min="4106" max="4106" width="7.7109375" style="160" customWidth="1"/>
    <col min="4107" max="4115" width="2.140625" style="160" bestFit="1" customWidth="1"/>
    <col min="4116" max="4116" width="3.85546875" style="160" customWidth="1"/>
    <col min="4117" max="4125" width="2.140625" style="160" bestFit="1" customWidth="1"/>
    <col min="4126" max="4126" width="3.140625" style="160" bestFit="1" customWidth="1"/>
    <col min="4127" max="4135" width="2.140625" style="160" bestFit="1" customWidth="1"/>
    <col min="4136" max="4136" width="3.140625" style="160" bestFit="1" customWidth="1"/>
    <col min="4137" max="4158" width="2.140625" style="160" bestFit="1" customWidth="1"/>
    <col min="4159" max="4159" width="17.140625" style="160" bestFit="1" customWidth="1"/>
    <col min="4160" max="4352" width="9.140625" style="160"/>
    <col min="4353" max="4353" width="5" style="160" customWidth="1"/>
    <col min="4354" max="4354" width="47.5703125" style="160" customWidth="1"/>
    <col min="4355" max="4355" width="2.140625" style="160" bestFit="1" customWidth="1"/>
    <col min="4356" max="4357" width="4.140625" style="160" bestFit="1" customWidth="1"/>
    <col min="4358" max="4360" width="2.140625" style="160" bestFit="1" customWidth="1"/>
    <col min="4361" max="4361" width="4.140625" style="160" bestFit="1" customWidth="1"/>
    <col min="4362" max="4362" width="7.7109375" style="160" customWidth="1"/>
    <col min="4363" max="4371" width="2.140625" style="160" bestFit="1" customWidth="1"/>
    <col min="4372" max="4372" width="3.85546875" style="160" customWidth="1"/>
    <col min="4373" max="4381" width="2.140625" style="160" bestFit="1" customWidth="1"/>
    <col min="4382" max="4382" width="3.140625" style="160" bestFit="1" customWidth="1"/>
    <col min="4383" max="4391" width="2.140625" style="160" bestFit="1" customWidth="1"/>
    <col min="4392" max="4392" width="3.140625" style="160" bestFit="1" customWidth="1"/>
    <col min="4393" max="4414" width="2.140625" style="160" bestFit="1" customWidth="1"/>
    <col min="4415" max="4415" width="17.140625" style="160" bestFit="1" customWidth="1"/>
    <col min="4416" max="4608" width="9.140625" style="160"/>
    <col min="4609" max="4609" width="5" style="160" customWidth="1"/>
    <col min="4610" max="4610" width="47.5703125" style="160" customWidth="1"/>
    <col min="4611" max="4611" width="2.140625" style="160" bestFit="1" customWidth="1"/>
    <col min="4612" max="4613" width="4.140625" style="160" bestFit="1" customWidth="1"/>
    <col min="4614" max="4616" width="2.140625" style="160" bestFit="1" customWidth="1"/>
    <col min="4617" max="4617" width="4.140625" style="160" bestFit="1" customWidth="1"/>
    <col min="4618" max="4618" width="7.7109375" style="160" customWidth="1"/>
    <col min="4619" max="4627" width="2.140625" style="160" bestFit="1" customWidth="1"/>
    <col min="4628" max="4628" width="3.85546875" style="160" customWidth="1"/>
    <col min="4629" max="4637" width="2.140625" style="160" bestFit="1" customWidth="1"/>
    <col min="4638" max="4638" width="3.140625" style="160" bestFit="1" customWidth="1"/>
    <col min="4639" max="4647" width="2.140625" style="160" bestFit="1" customWidth="1"/>
    <col min="4648" max="4648" width="3.140625" style="160" bestFit="1" customWidth="1"/>
    <col min="4649" max="4670" width="2.140625" style="160" bestFit="1" customWidth="1"/>
    <col min="4671" max="4671" width="17.140625" style="160" bestFit="1" customWidth="1"/>
    <col min="4672" max="4864" width="9.140625" style="160"/>
    <col min="4865" max="4865" width="5" style="160" customWidth="1"/>
    <col min="4866" max="4866" width="47.5703125" style="160" customWidth="1"/>
    <col min="4867" max="4867" width="2.140625" style="160" bestFit="1" customWidth="1"/>
    <col min="4868" max="4869" width="4.140625" style="160" bestFit="1" customWidth="1"/>
    <col min="4870" max="4872" width="2.140625" style="160" bestFit="1" customWidth="1"/>
    <col min="4873" max="4873" width="4.140625" style="160" bestFit="1" customWidth="1"/>
    <col min="4874" max="4874" width="7.7109375" style="160" customWidth="1"/>
    <col min="4875" max="4883" width="2.140625" style="160" bestFit="1" customWidth="1"/>
    <col min="4884" max="4884" width="3.85546875" style="160" customWidth="1"/>
    <col min="4885" max="4893" width="2.140625" style="160" bestFit="1" customWidth="1"/>
    <col min="4894" max="4894" width="3.140625" style="160" bestFit="1" customWidth="1"/>
    <col min="4895" max="4903" width="2.140625" style="160" bestFit="1" customWidth="1"/>
    <col min="4904" max="4904" width="3.140625" style="160" bestFit="1" customWidth="1"/>
    <col min="4905" max="4926" width="2.140625" style="160" bestFit="1" customWidth="1"/>
    <col min="4927" max="4927" width="17.140625" style="160" bestFit="1" customWidth="1"/>
    <col min="4928" max="5120" width="9.140625" style="160"/>
    <col min="5121" max="5121" width="5" style="160" customWidth="1"/>
    <col min="5122" max="5122" width="47.5703125" style="160" customWidth="1"/>
    <col min="5123" max="5123" width="2.140625" style="160" bestFit="1" customWidth="1"/>
    <col min="5124" max="5125" width="4.140625" style="160" bestFit="1" customWidth="1"/>
    <col min="5126" max="5128" width="2.140625" style="160" bestFit="1" customWidth="1"/>
    <col min="5129" max="5129" width="4.140625" style="160" bestFit="1" customWidth="1"/>
    <col min="5130" max="5130" width="7.7109375" style="160" customWidth="1"/>
    <col min="5131" max="5139" width="2.140625" style="160" bestFit="1" customWidth="1"/>
    <col min="5140" max="5140" width="3.85546875" style="160" customWidth="1"/>
    <col min="5141" max="5149" width="2.140625" style="160" bestFit="1" customWidth="1"/>
    <col min="5150" max="5150" width="3.140625" style="160" bestFit="1" customWidth="1"/>
    <col min="5151" max="5159" width="2.140625" style="160" bestFit="1" customWidth="1"/>
    <col min="5160" max="5160" width="3.140625" style="160" bestFit="1" customWidth="1"/>
    <col min="5161" max="5182" width="2.140625" style="160" bestFit="1" customWidth="1"/>
    <col min="5183" max="5183" width="17.140625" style="160" bestFit="1" customWidth="1"/>
    <col min="5184" max="5376" width="9.140625" style="160"/>
    <col min="5377" max="5377" width="5" style="160" customWidth="1"/>
    <col min="5378" max="5378" width="47.5703125" style="160" customWidth="1"/>
    <col min="5379" max="5379" width="2.140625" style="160" bestFit="1" customWidth="1"/>
    <col min="5380" max="5381" width="4.140625" style="160" bestFit="1" customWidth="1"/>
    <col min="5382" max="5384" width="2.140625" style="160" bestFit="1" customWidth="1"/>
    <col min="5385" max="5385" width="4.140625" style="160" bestFit="1" customWidth="1"/>
    <col min="5386" max="5386" width="7.7109375" style="160" customWidth="1"/>
    <col min="5387" max="5395" width="2.140625" style="160" bestFit="1" customWidth="1"/>
    <col min="5396" max="5396" width="3.85546875" style="160" customWidth="1"/>
    <col min="5397" max="5405" width="2.140625" style="160" bestFit="1" customWidth="1"/>
    <col min="5406" max="5406" width="3.140625" style="160" bestFit="1" customWidth="1"/>
    <col min="5407" max="5415" width="2.140625" style="160" bestFit="1" customWidth="1"/>
    <col min="5416" max="5416" width="3.140625" style="160" bestFit="1" customWidth="1"/>
    <col min="5417" max="5438" width="2.140625" style="160" bestFit="1" customWidth="1"/>
    <col min="5439" max="5439" width="17.140625" style="160" bestFit="1" customWidth="1"/>
    <col min="5440" max="5632" width="9.140625" style="160"/>
    <col min="5633" max="5633" width="5" style="160" customWidth="1"/>
    <col min="5634" max="5634" width="47.5703125" style="160" customWidth="1"/>
    <col min="5635" max="5635" width="2.140625" style="160" bestFit="1" customWidth="1"/>
    <col min="5636" max="5637" width="4.140625" style="160" bestFit="1" customWidth="1"/>
    <col min="5638" max="5640" width="2.140625" style="160" bestFit="1" customWidth="1"/>
    <col min="5641" max="5641" width="4.140625" style="160" bestFit="1" customWidth="1"/>
    <col min="5642" max="5642" width="7.7109375" style="160" customWidth="1"/>
    <col min="5643" max="5651" width="2.140625" style="160" bestFit="1" customWidth="1"/>
    <col min="5652" max="5652" width="3.85546875" style="160" customWidth="1"/>
    <col min="5653" max="5661" width="2.140625" style="160" bestFit="1" customWidth="1"/>
    <col min="5662" max="5662" width="3.140625" style="160" bestFit="1" customWidth="1"/>
    <col min="5663" max="5671" width="2.140625" style="160" bestFit="1" customWidth="1"/>
    <col min="5672" max="5672" width="3.140625" style="160" bestFit="1" customWidth="1"/>
    <col min="5673" max="5694" width="2.140625" style="160" bestFit="1" customWidth="1"/>
    <col min="5695" max="5695" width="17.140625" style="160" bestFit="1" customWidth="1"/>
    <col min="5696" max="5888" width="9.140625" style="160"/>
    <col min="5889" max="5889" width="5" style="160" customWidth="1"/>
    <col min="5890" max="5890" width="47.5703125" style="160" customWidth="1"/>
    <col min="5891" max="5891" width="2.140625" style="160" bestFit="1" customWidth="1"/>
    <col min="5892" max="5893" width="4.140625" style="160" bestFit="1" customWidth="1"/>
    <col min="5894" max="5896" width="2.140625" style="160" bestFit="1" customWidth="1"/>
    <col min="5897" max="5897" width="4.140625" style="160" bestFit="1" customWidth="1"/>
    <col min="5898" max="5898" width="7.7109375" style="160" customWidth="1"/>
    <col min="5899" max="5907" width="2.140625" style="160" bestFit="1" customWidth="1"/>
    <col min="5908" max="5908" width="3.85546875" style="160" customWidth="1"/>
    <col min="5909" max="5917" width="2.140625" style="160" bestFit="1" customWidth="1"/>
    <col min="5918" max="5918" width="3.140625" style="160" bestFit="1" customWidth="1"/>
    <col min="5919" max="5927" width="2.140625" style="160" bestFit="1" customWidth="1"/>
    <col min="5928" max="5928" width="3.140625" style="160" bestFit="1" customWidth="1"/>
    <col min="5929" max="5950" width="2.140625" style="160" bestFit="1" customWidth="1"/>
    <col min="5951" max="5951" width="17.140625" style="160" bestFit="1" customWidth="1"/>
    <col min="5952" max="6144" width="9.140625" style="160"/>
    <col min="6145" max="6145" width="5" style="160" customWidth="1"/>
    <col min="6146" max="6146" width="47.5703125" style="160" customWidth="1"/>
    <col min="6147" max="6147" width="2.140625" style="160" bestFit="1" customWidth="1"/>
    <col min="6148" max="6149" width="4.140625" style="160" bestFit="1" customWidth="1"/>
    <col min="6150" max="6152" width="2.140625" style="160" bestFit="1" customWidth="1"/>
    <col min="6153" max="6153" width="4.140625" style="160" bestFit="1" customWidth="1"/>
    <col min="6154" max="6154" width="7.7109375" style="160" customWidth="1"/>
    <col min="6155" max="6163" width="2.140625" style="160" bestFit="1" customWidth="1"/>
    <col min="6164" max="6164" width="3.85546875" style="160" customWidth="1"/>
    <col min="6165" max="6173" width="2.140625" style="160" bestFit="1" customWidth="1"/>
    <col min="6174" max="6174" width="3.140625" style="160" bestFit="1" customWidth="1"/>
    <col min="6175" max="6183" width="2.140625" style="160" bestFit="1" customWidth="1"/>
    <col min="6184" max="6184" width="3.140625" style="160" bestFit="1" customWidth="1"/>
    <col min="6185" max="6206" width="2.140625" style="160" bestFit="1" customWidth="1"/>
    <col min="6207" max="6207" width="17.140625" style="160" bestFit="1" customWidth="1"/>
    <col min="6208" max="6400" width="9.140625" style="160"/>
    <col min="6401" max="6401" width="5" style="160" customWidth="1"/>
    <col min="6402" max="6402" width="47.5703125" style="160" customWidth="1"/>
    <col min="6403" max="6403" width="2.140625" style="160" bestFit="1" customWidth="1"/>
    <col min="6404" max="6405" width="4.140625" style="160" bestFit="1" customWidth="1"/>
    <col min="6406" max="6408" width="2.140625" style="160" bestFit="1" customWidth="1"/>
    <col min="6409" max="6409" width="4.140625" style="160" bestFit="1" customWidth="1"/>
    <col min="6410" max="6410" width="7.7109375" style="160" customWidth="1"/>
    <col min="6411" max="6419" width="2.140625" style="160" bestFit="1" customWidth="1"/>
    <col min="6420" max="6420" width="3.85546875" style="160" customWidth="1"/>
    <col min="6421" max="6429" width="2.140625" style="160" bestFit="1" customWidth="1"/>
    <col min="6430" max="6430" width="3.140625" style="160" bestFit="1" customWidth="1"/>
    <col min="6431" max="6439" width="2.140625" style="160" bestFit="1" customWidth="1"/>
    <col min="6440" max="6440" width="3.140625" style="160" bestFit="1" customWidth="1"/>
    <col min="6441" max="6462" width="2.140625" style="160" bestFit="1" customWidth="1"/>
    <col min="6463" max="6463" width="17.140625" style="160" bestFit="1" customWidth="1"/>
    <col min="6464" max="6656" width="9.140625" style="160"/>
    <col min="6657" max="6657" width="5" style="160" customWidth="1"/>
    <col min="6658" max="6658" width="47.5703125" style="160" customWidth="1"/>
    <col min="6659" max="6659" width="2.140625" style="160" bestFit="1" customWidth="1"/>
    <col min="6660" max="6661" width="4.140625" style="160" bestFit="1" customWidth="1"/>
    <col min="6662" max="6664" width="2.140625" style="160" bestFit="1" customWidth="1"/>
    <col min="6665" max="6665" width="4.140625" style="160" bestFit="1" customWidth="1"/>
    <col min="6666" max="6666" width="7.7109375" style="160" customWidth="1"/>
    <col min="6667" max="6675" width="2.140625" style="160" bestFit="1" customWidth="1"/>
    <col min="6676" max="6676" width="3.85546875" style="160" customWidth="1"/>
    <col min="6677" max="6685" width="2.140625" style="160" bestFit="1" customWidth="1"/>
    <col min="6686" max="6686" width="3.140625" style="160" bestFit="1" customWidth="1"/>
    <col min="6687" max="6695" width="2.140625" style="160" bestFit="1" customWidth="1"/>
    <col min="6696" max="6696" width="3.140625" style="160" bestFit="1" customWidth="1"/>
    <col min="6697" max="6718" width="2.140625" style="160" bestFit="1" customWidth="1"/>
    <col min="6719" max="6719" width="17.140625" style="160" bestFit="1" customWidth="1"/>
    <col min="6720" max="6912" width="9.140625" style="160"/>
    <col min="6913" max="6913" width="5" style="160" customWidth="1"/>
    <col min="6914" max="6914" width="47.5703125" style="160" customWidth="1"/>
    <col min="6915" max="6915" width="2.140625" style="160" bestFit="1" customWidth="1"/>
    <col min="6916" max="6917" width="4.140625" style="160" bestFit="1" customWidth="1"/>
    <col min="6918" max="6920" width="2.140625" style="160" bestFit="1" customWidth="1"/>
    <col min="6921" max="6921" width="4.140625" style="160" bestFit="1" customWidth="1"/>
    <col min="6922" max="6922" width="7.7109375" style="160" customWidth="1"/>
    <col min="6923" max="6931" width="2.140625" style="160" bestFit="1" customWidth="1"/>
    <col min="6932" max="6932" width="3.85546875" style="160" customWidth="1"/>
    <col min="6933" max="6941" width="2.140625" style="160" bestFit="1" customWidth="1"/>
    <col min="6942" max="6942" width="3.140625" style="160" bestFit="1" customWidth="1"/>
    <col min="6943" max="6951" width="2.140625" style="160" bestFit="1" customWidth="1"/>
    <col min="6952" max="6952" width="3.140625" style="160" bestFit="1" customWidth="1"/>
    <col min="6953" max="6974" width="2.140625" style="160" bestFit="1" customWidth="1"/>
    <col min="6975" max="6975" width="17.140625" style="160" bestFit="1" customWidth="1"/>
    <col min="6976" max="7168" width="9.140625" style="160"/>
    <col min="7169" max="7169" width="5" style="160" customWidth="1"/>
    <col min="7170" max="7170" width="47.5703125" style="160" customWidth="1"/>
    <col min="7171" max="7171" width="2.140625" style="160" bestFit="1" customWidth="1"/>
    <col min="7172" max="7173" width="4.140625" style="160" bestFit="1" customWidth="1"/>
    <col min="7174" max="7176" width="2.140625" style="160" bestFit="1" customWidth="1"/>
    <col min="7177" max="7177" width="4.140625" style="160" bestFit="1" customWidth="1"/>
    <col min="7178" max="7178" width="7.7109375" style="160" customWidth="1"/>
    <col min="7179" max="7187" width="2.140625" style="160" bestFit="1" customWidth="1"/>
    <col min="7188" max="7188" width="3.85546875" style="160" customWidth="1"/>
    <col min="7189" max="7197" width="2.140625" style="160" bestFit="1" customWidth="1"/>
    <col min="7198" max="7198" width="3.140625" style="160" bestFit="1" customWidth="1"/>
    <col min="7199" max="7207" width="2.140625" style="160" bestFit="1" customWidth="1"/>
    <col min="7208" max="7208" width="3.140625" style="160" bestFit="1" customWidth="1"/>
    <col min="7209" max="7230" width="2.140625" style="160" bestFit="1" customWidth="1"/>
    <col min="7231" max="7231" width="17.140625" style="160" bestFit="1" customWidth="1"/>
    <col min="7232" max="7424" width="9.140625" style="160"/>
    <col min="7425" max="7425" width="5" style="160" customWidth="1"/>
    <col min="7426" max="7426" width="47.5703125" style="160" customWidth="1"/>
    <col min="7427" max="7427" width="2.140625" style="160" bestFit="1" customWidth="1"/>
    <col min="7428" max="7429" width="4.140625" style="160" bestFit="1" customWidth="1"/>
    <col min="7430" max="7432" width="2.140625" style="160" bestFit="1" customWidth="1"/>
    <col min="7433" max="7433" width="4.140625" style="160" bestFit="1" customWidth="1"/>
    <col min="7434" max="7434" width="7.7109375" style="160" customWidth="1"/>
    <col min="7435" max="7443" width="2.140625" style="160" bestFit="1" customWidth="1"/>
    <col min="7444" max="7444" width="3.85546875" style="160" customWidth="1"/>
    <col min="7445" max="7453" width="2.140625" style="160" bestFit="1" customWidth="1"/>
    <col min="7454" max="7454" width="3.140625" style="160" bestFit="1" customWidth="1"/>
    <col min="7455" max="7463" width="2.140625" style="160" bestFit="1" customWidth="1"/>
    <col min="7464" max="7464" width="3.140625" style="160" bestFit="1" customWidth="1"/>
    <col min="7465" max="7486" width="2.140625" style="160" bestFit="1" customWidth="1"/>
    <col min="7487" max="7487" width="17.140625" style="160" bestFit="1" customWidth="1"/>
    <col min="7488" max="7680" width="9.140625" style="160"/>
    <col min="7681" max="7681" width="5" style="160" customWidth="1"/>
    <col min="7682" max="7682" width="47.5703125" style="160" customWidth="1"/>
    <col min="7683" max="7683" width="2.140625" style="160" bestFit="1" customWidth="1"/>
    <col min="7684" max="7685" width="4.140625" style="160" bestFit="1" customWidth="1"/>
    <col min="7686" max="7688" width="2.140625" style="160" bestFit="1" customWidth="1"/>
    <col min="7689" max="7689" width="4.140625" style="160" bestFit="1" customWidth="1"/>
    <col min="7690" max="7690" width="7.7109375" style="160" customWidth="1"/>
    <col min="7691" max="7699" width="2.140625" style="160" bestFit="1" customWidth="1"/>
    <col min="7700" max="7700" width="3.85546875" style="160" customWidth="1"/>
    <col min="7701" max="7709" width="2.140625" style="160" bestFit="1" customWidth="1"/>
    <col min="7710" max="7710" width="3.140625" style="160" bestFit="1" customWidth="1"/>
    <col min="7711" max="7719" width="2.140625" style="160" bestFit="1" customWidth="1"/>
    <col min="7720" max="7720" width="3.140625" style="160" bestFit="1" customWidth="1"/>
    <col min="7721" max="7742" width="2.140625" style="160" bestFit="1" customWidth="1"/>
    <col min="7743" max="7743" width="17.140625" style="160" bestFit="1" customWidth="1"/>
    <col min="7744" max="7936" width="9.140625" style="160"/>
    <col min="7937" max="7937" width="5" style="160" customWidth="1"/>
    <col min="7938" max="7938" width="47.5703125" style="160" customWidth="1"/>
    <col min="7939" max="7939" width="2.140625" style="160" bestFit="1" customWidth="1"/>
    <col min="7940" max="7941" width="4.140625" style="160" bestFit="1" customWidth="1"/>
    <col min="7942" max="7944" width="2.140625" style="160" bestFit="1" customWidth="1"/>
    <col min="7945" max="7945" width="4.140625" style="160" bestFit="1" customWidth="1"/>
    <col min="7946" max="7946" width="7.7109375" style="160" customWidth="1"/>
    <col min="7947" max="7955" width="2.140625" style="160" bestFit="1" customWidth="1"/>
    <col min="7956" max="7956" width="3.85546875" style="160" customWidth="1"/>
    <col min="7957" max="7965" width="2.140625" style="160" bestFit="1" customWidth="1"/>
    <col min="7966" max="7966" width="3.140625" style="160" bestFit="1" customWidth="1"/>
    <col min="7967" max="7975" width="2.140625" style="160" bestFit="1" customWidth="1"/>
    <col min="7976" max="7976" width="3.140625" style="160" bestFit="1" customWidth="1"/>
    <col min="7977" max="7998" width="2.140625" style="160" bestFit="1" customWidth="1"/>
    <col min="7999" max="7999" width="17.140625" style="160" bestFit="1" customWidth="1"/>
    <col min="8000" max="8192" width="9.140625" style="160"/>
    <col min="8193" max="8193" width="5" style="160" customWidth="1"/>
    <col min="8194" max="8194" width="47.5703125" style="160" customWidth="1"/>
    <col min="8195" max="8195" width="2.140625" style="160" bestFit="1" customWidth="1"/>
    <col min="8196" max="8197" width="4.140625" style="160" bestFit="1" customWidth="1"/>
    <col min="8198" max="8200" width="2.140625" style="160" bestFit="1" customWidth="1"/>
    <col min="8201" max="8201" width="4.140625" style="160" bestFit="1" customWidth="1"/>
    <col min="8202" max="8202" width="7.7109375" style="160" customWidth="1"/>
    <col min="8203" max="8211" width="2.140625" style="160" bestFit="1" customWidth="1"/>
    <col min="8212" max="8212" width="3.85546875" style="160" customWidth="1"/>
    <col min="8213" max="8221" width="2.140625" style="160" bestFit="1" customWidth="1"/>
    <col min="8222" max="8222" width="3.140625" style="160" bestFit="1" customWidth="1"/>
    <col min="8223" max="8231" width="2.140625" style="160" bestFit="1" customWidth="1"/>
    <col min="8232" max="8232" width="3.140625" style="160" bestFit="1" customWidth="1"/>
    <col min="8233" max="8254" width="2.140625" style="160" bestFit="1" customWidth="1"/>
    <col min="8255" max="8255" width="17.140625" style="160" bestFit="1" customWidth="1"/>
    <col min="8256" max="8448" width="9.140625" style="160"/>
    <col min="8449" max="8449" width="5" style="160" customWidth="1"/>
    <col min="8450" max="8450" width="47.5703125" style="160" customWidth="1"/>
    <col min="8451" max="8451" width="2.140625" style="160" bestFit="1" customWidth="1"/>
    <col min="8452" max="8453" width="4.140625" style="160" bestFit="1" customWidth="1"/>
    <col min="8454" max="8456" width="2.140625" style="160" bestFit="1" customWidth="1"/>
    <col min="8457" max="8457" width="4.140625" style="160" bestFit="1" customWidth="1"/>
    <col min="8458" max="8458" width="7.7109375" style="160" customWidth="1"/>
    <col min="8459" max="8467" width="2.140625" style="160" bestFit="1" customWidth="1"/>
    <col min="8468" max="8468" width="3.85546875" style="160" customWidth="1"/>
    <col min="8469" max="8477" width="2.140625" style="160" bestFit="1" customWidth="1"/>
    <col min="8478" max="8478" width="3.140625" style="160" bestFit="1" customWidth="1"/>
    <col min="8479" max="8487" width="2.140625" style="160" bestFit="1" customWidth="1"/>
    <col min="8488" max="8488" width="3.140625" style="160" bestFit="1" customWidth="1"/>
    <col min="8489" max="8510" width="2.140625" style="160" bestFit="1" customWidth="1"/>
    <col min="8511" max="8511" width="17.140625" style="160" bestFit="1" customWidth="1"/>
    <col min="8512" max="8704" width="9.140625" style="160"/>
    <col min="8705" max="8705" width="5" style="160" customWidth="1"/>
    <col min="8706" max="8706" width="47.5703125" style="160" customWidth="1"/>
    <col min="8707" max="8707" width="2.140625" style="160" bestFit="1" customWidth="1"/>
    <col min="8708" max="8709" width="4.140625" style="160" bestFit="1" customWidth="1"/>
    <col min="8710" max="8712" width="2.140625" style="160" bestFit="1" customWidth="1"/>
    <col min="8713" max="8713" width="4.140625" style="160" bestFit="1" customWidth="1"/>
    <col min="8714" max="8714" width="7.7109375" style="160" customWidth="1"/>
    <col min="8715" max="8723" width="2.140625" style="160" bestFit="1" customWidth="1"/>
    <col min="8724" max="8724" width="3.85546875" style="160" customWidth="1"/>
    <col min="8725" max="8733" width="2.140625" style="160" bestFit="1" customWidth="1"/>
    <col min="8734" max="8734" width="3.140625" style="160" bestFit="1" customWidth="1"/>
    <col min="8735" max="8743" width="2.140625" style="160" bestFit="1" customWidth="1"/>
    <col min="8744" max="8744" width="3.140625" style="160" bestFit="1" customWidth="1"/>
    <col min="8745" max="8766" width="2.140625" style="160" bestFit="1" customWidth="1"/>
    <col min="8767" max="8767" width="17.140625" style="160" bestFit="1" customWidth="1"/>
    <col min="8768" max="8960" width="9.140625" style="160"/>
    <col min="8961" max="8961" width="5" style="160" customWidth="1"/>
    <col min="8962" max="8962" width="47.5703125" style="160" customWidth="1"/>
    <col min="8963" max="8963" width="2.140625" style="160" bestFit="1" customWidth="1"/>
    <col min="8964" max="8965" width="4.140625" style="160" bestFit="1" customWidth="1"/>
    <col min="8966" max="8968" width="2.140625" style="160" bestFit="1" customWidth="1"/>
    <col min="8969" max="8969" width="4.140625" style="160" bestFit="1" customWidth="1"/>
    <col min="8970" max="8970" width="7.7109375" style="160" customWidth="1"/>
    <col min="8971" max="8979" width="2.140625" style="160" bestFit="1" customWidth="1"/>
    <col min="8980" max="8980" width="3.85546875" style="160" customWidth="1"/>
    <col min="8981" max="8989" width="2.140625" style="160" bestFit="1" customWidth="1"/>
    <col min="8990" max="8990" width="3.140625" style="160" bestFit="1" customWidth="1"/>
    <col min="8991" max="8999" width="2.140625" style="160" bestFit="1" customWidth="1"/>
    <col min="9000" max="9000" width="3.140625" style="160" bestFit="1" customWidth="1"/>
    <col min="9001" max="9022" width="2.140625" style="160" bestFit="1" customWidth="1"/>
    <col min="9023" max="9023" width="17.140625" style="160" bestFit="1" customWidth="1"/>
    <col min="9024" max="9216" width="9.140625" style="160"/>
    <col min="9217" max="9217" width="5" style="160" customWidth="1"/>
    <col min="9218" max="9218" width="47.5703125" style="160" customWidth="1"/>
    <col min="9219" max="9219" width="2.140625" style="160" bestFit="1" customWidth="1"/>
    <col min="9220" max="9221" width="4.140625" style="160" bestFit="1" customWidth="1"/>
    <col min="9222" max="9224" width="2.140625" style="160" bestFit="1" customWidth="1"/>
    <col min="9225" max="9225" width="4.140625" style="160" bestFit="1" customWidth="1"/>
    <col min="9226" max="9226" width="7.7109375" style="160" customWidth="1"/>
    <col min="9227" max="9235" width="2.140625" style="160" bestFit="1" customWidth="1"/>
    <col min="9236" max="9236" width="3.85546875" style="160" customWidth="1"/>
    <col min="9237" max="9245" width="2.140625" style="160" bestFit="1" customWidth="1"/>
    <col min="9246" max="9246" width="3.140625" style="160" bestFit="1" customWidth="1"/>
    <col min="9247" max="9255" width="2.140625" style="160" bestFit="1" customWidth="1"/>
    <col min="9256" max="9256" width="3.140625" style="160" bestFit="1" customWidth="1"/>
    <col min="9257" max="9278" width="2.140625" style="160" bestFit="1" customWidth="1"/>
    <col min="9279" max="9279" width="17.140625" style="160" bestFit="1" customWidth="1"/>
    <col min="9280" max="9472" width="9.140625" style="160"/>
    <col min="9473" max="9473" width="5" style="160" customWidth="1"/>
    <col min="9474" max="9474" width="47.5703125" style="160" customWidth="1"/>
    <col min="9475" max="9475" width="2.140625" style="160" bestFit="1" customWidth="1"/>
    <col min="9476" max="9477" width="4.140625" style="160" bestFit="1" customWidth="1"/>
    <col min="9478" max="9480" width="2.140625" style="160" bestFit="1" customWidth="1"/>
    <col min="9481" max="9481" width="4.140625" style="160" bestFit="1" customWidth="1"/>
    <col min="9482" max="9482" width="7.7109375" style="160" customWidth="1"/>
    <col min="9483" max="9491" width="2.140625" style="160" bestFit="1" customWidth="1"/>
    <col min="9492" max="9492" width="3.85546875" style="160" customWidth="1"/>
    <col min="9493" max="9501" width="2.140625" style="160" bestFit="1" customWidth="1"/>
    <col min="9502" max="9502" width="3.140625" style="160" bestFit="1" customWidth="1"/>
    <col min="9503" max="9511" width="2.140625" style="160" bestFit="1" customWidth="1"/>
    <col min="9512" max="9512" width="3.140625" style="160" bestFit="1" customWidth="1"/>
    <col min="9513" max="9534" width="2.140625" style="160" bestFit="1" customWidth="1"/>
    <col min="9535" max="9535" width="17.140625" style="160" bestFit="1" customWidth="1"/>
    <col min="9536" max="9728" width="9.140625" style="160"/>
    <col min="9729" max="9729" width="5" style="160" customWidth="1"/>
    <col min="9730" max="9730" width="47.5703125" style="160" customWidth="1"/>
    <col min="9731" max="9731" width="2.140625" style="160" bestFit="1" customWidth="1"/>
    <col min="9732" max="9733" width="4.140625" style="160" bestFit="1" customWidth="1"/>
    <col min="9734" max="9736" width="2.140625" style="160" bestFit="1" customWidth="1"/>
    <col min="9737" max="9737" width="4.140625" style="160" bestFit="1" customWidth="1"/>
    <col min="9738" max="9738" width="7.7109375" style="160" customWidth="1"/>
    <col min="9739" max="9747" width="2.140625" style="160" bestFit="1" customWidth="1"/>
    <col min="9748" max="9748" width="3.85546875" style="160" customWidth="1"/>
    <col min="9749" max="9757" width="2.140625" style="160" bestFit="1" customWidth="1"/>
    <col min="9758" max="9758" width="3.140625" style="160" bestFit="1" customWidth="1"/>
    <col min="9759" max="9767" width="2.140625" style="160" bestFit="1" customWidth="1"/>
    <col min="9768" max="9768" width="3.140625" style="160" bestFit="1" customWidth="1"/>
    <col min="9769" max="9790" width="2.140625" style="160" bestFit="1" customWidth="1"/>
    <col min="9791" max="9791" width="17.140625" style="160" bestFit="1" customWidth="1"/>
    <col min="9792" max="9984" width="9.140625" style="160"/>
    <col min="9985" max="9985" width="5" style="160" customWidth="1"/>
    <col min="9986" max="9986" width="47.5703125" style="160" customWidth="1"/>
    <col min="9987" max="9987" width="2.140625" style="160" bestFit="1" customWidth="1"/>
    <col min="9988" max="9989" width="4.140625" style="160" bestFit="1" customWidth="1"/>
    <col min="9990" max="9992" width="2.140625" style="160" bestFit="1" customWidth="1"/>
    <col min="9993" max="9993" width="4.140625" style="160" bestFit="1" customWidth="1"/>
    <col min="9994" max="9994" width="7.7109375" style="160" customWidth="1"/>
    <col min="9995" max="10003" width="2.140625" style="160" bestFit="1" customWidth="1"/>
    <col min="10004" max="10004" width="3.85546875" style="160" customWidth="1"/>
    <col min="10005" max="10013" width="2.140625" style="160" bestFit="1" customWidth="1"/>
    <col min="10014" max="10014" width="3.140625" style="160" bestFit="1" customWidth="1"/>
    <col min="10015" max="10023" width="2.140625" style="160" bestFit="1" customWidth="1"/>
    <col min="10024" max="10024" width="3.140625" style="160" bestFit="1" customWidth="1"/>
    <col min="10025" max="10046" width="2.140625" style="160" bestFit="1" customWidth="1"/>
    <col min="10047" max="10047" width="17.140625" style="160" bestFit="1" customWidth="1"/>
    <col min="10048" max="10240" width="9.140625" style="160"/>
    <col min="10241" max="10241" width="5" style="160" customWidth="1"/>
    <col min="10242" max="10242" width="47.5703125" style="160" customWidth="1"/>
    <col min="10243" max="10243" width="2.140625" style="160" bestFit="1" customWidth="1"/>
    <col min="10244" max="10245" width="4.140625" style="160" bestFit="1" customWidth="1"/>
    <col min="10246" max="10248" width="2.140625" style="160" bestFit="1" customWidth="1"/>
    <col min="10249" max="10249" width="4.140625" style="160" bestFit="1" customWidth="1"/>
    <col min="10250" max="10250" width="7.7109375" style="160" customWidth="1"/>
    <col min="10251" max="10259" width="2.140625" style="160" bestFit="1" customWidth="1"/>
    <col min="10260" max="10260" width="3.85546875" style="160" customWidth="1"/>
    <col min="10261" max="10269" width="2.140625" style="160" bestFit="1" customWidth="1"/>
    <col min="10270" max="10270" width="3.140625" style="160" bestFit="1" customWidth="1"/>
    <col min="10271" max="10279" width="2.140625" style="160" bestFit="1" customWidth="1"/>
    <col min="10280" max="10280" width="3.140625" style="160" bestFit="1" customWidth="1"/>
    <col min="10281" max="10302" width="2.140625" style="160" bestFit="1" customWidth="1"/>
    <col min="10303" max="10303" width="17.140625" style="160" bestFit="1" customWidth="1"/>
    <col min="10304" max="10496" width="9.140625" style="160"/>
    <col min="10497" max="10497" width="5" style="160" customWidth="1"/>
    <col min="10498" max="10498" width="47.5703125" style="160" customWidth="1"/>
    <col min="10499" max="10499" width="2.140625" style="160" bestFit="1" customWidth="1"/>
    <col min="10500" max="10501" width="4.140625" style="160" bestFit="1" customWidth="1"/>
    <col min="10502" max="10504" width="2.140625" style="160" bestFit="1" customWidth="1"/>
    <col min="10505" max="10505" width="4.140625" style="160" bestFit="1" customWidth="1"/>
    <col min="10506" max="10506" width="7.7109375" style="160" customWidth="1"/>
    <col min="10507" max="10515" width="2.140625" style="160" bestFit="1" customWidth="1"/>
    <col min="10516" max="10516" width="3.85546875" style="160" customWidth="1"/>
    <col min="10517" max="10525" width="2.140625" style="160" bestFit="1" customWidth="1"/>
    <col min="10526" max="10526" width="3.140625" style="160" bestFit="1" customWidth="1"/>
    <col min="10527" max="10535" width="2.140625" style="160" bestFit="1" customWidth="1"/>
    <col min="10536" max="10536" width="3.140625" style="160" bestFit="1" customWidth="1"/>
    <col min="10537" max="10558" width="2.140625" style="160" bestFit="1" customWidth="1"/>
    <col min="10559" max="10559" width="17.140625" style="160" bestFit="1" customWidth="1"/>
    <col min="10560" max="10752" width="9.140625" style="160"/>
    <col min="10753" max="10753" width="5" style="160" customWidth="1"/>
    <col min="10754" max="10754" width="47.5703125" style="160" customWidth="1"/>
    <col min="10755" max="10755" width="2.140625" style="160" bestFit="1" customWidth="1"/>
    <col min="10756" max="10757" width="4.140625" style="160" bestFit="1" customWidth="1"/>
    <col min="10758" max="10760" width="2.140625" style="160" bestFit="1" customWidth="1"/>
    <col min="10761" max="10761" width="4.140625" style="160" bestFit="1" customWidth="1"/>
    <col min="10762" max="10762" width="7.7109375" style="160" customWidth="1"/>
    <col min="10763" max="10771" width="2.140625" style="160" bestFit="1" customWidth="1"/>
    <col min="10772" max="10772" width="3.85546875" style="160" customWidth="1"/>
    <col min="10773" max="10781" width="2.140625" style="160" bestFit="1" customWidth="1"/>
    <col min="10782" max="10782" width="3.140625" style="160" bestFit="1" customWidth="1"/>
    <col min="10783" max="10791" width="2.140625" style="160" bestFit="1" customWidth="1"/>
    <col min="10792" max="10792" width="3.140625" style="160" bestFit="1" customWidth="1"/>
    <col min="10793" max="10814" width="2.140625" style="160" bestFit="1" customWidth="1"/>
    <col min="10815" max="10815" width="17.140625" style="160" bestFit="1" customWidth="1"/>
    <col min="10816" max="11008" width="9.140625" style="160"/>
    <col min="11009" max="11009" width="5" style="160" customWidth="1"/>
    <col min="11010" max="11010" width="47.5703125" style="160" customWidth="1"/>
    <col min="11011" max="11011" width="2.140625" style="160" bestFit="1" customWidth="1"/>
    <col min="11012" max="11013" width="4.140625" style="160" bestFit="1" customWidth="1"/>
    <col min="11014" max="11016" width="2.140625" style="160" bestFit="1" customWidth="1"/>
    <col min="11017" max="11017" width="4.140625" style="160" bestFit="1" customWidth="1"/>
    <col min="11018" max="11018" width="7.7109375" style="160" customWidth="1"/>
    <col min="11019" max="11027" width="2.140625" style="160" bestFit="1" customWidth="1"/>
    <col min="11028" max="11028" width="3.85546875" style="160" customWidth="1"/>
    <col min="11029" max="11037" width="2.140625" style="160" bestFit="1" customWidth="1"/>
    <col min="11038" max="11038" width="3.140625" style="160" bestFit="1" customWidth="1"/>
    <col min="11039" max="11047" width="2.140625" style="160" bestFit="1" customWidth="1"/>
    <col min="11048" max="11048" width="3.140625" style="160" bestFit="1" customWidth="1"/>
    <col min="11049" max="11070" width="2.140625" style="160" bestFit="1" customWidth="1"/>
    <col min="11071" max="11071" width="17.140625" style="160" bestFit="1" customWidth="1"/>
    <col min="11072" max="11264" width="9.140625" style="160"/>
    <col min="11265" max="11265" width="5" style="160" customWidth="1"/>
    <col min="11266" max="11266" width="47.5703125" style="160" customWidth="1"/>
    <col min="11267" max="11267" width="2.140625" style="160" bestFit="1" customWidth="1"/>
    <col min="11268" max="11269" width="4.140625" style="160" bestFit="1" customWidth="1"/>
    <col min="11270" max="11272" width="2.140625" style="160" bestFit="1" customWidth="1"/>
    <col min="11273" max="11273" width="4.140625" style="160" bestFit="1" customWidth="1"/>
    <col min="11274" max="11274" width="7.7109375" style="160" customWidth="1"/>
    <col min="11275" max="11283" width="2.140625" style="160" bestFit="1" customWidth="1"/>
    <col min="11284" max="11284" width="3.85546875" style="160" customWidth="1"/>
    <col min="11285" max="11293" width="2.140625" style="160" bestFit="1" customWidth="1"/>
    <col min="11294" max="11294" width="3.140625" style="160" bestFit="1" customWidth="1"/>
    <col min="11295" max="11303" width="2.140625" style="160" bestFit="1" customWidth="1"/>
    <col min="11304" max="11304" width="3.140625" style="160" bestFit="1" customWidth="1"/>
    <col min="11305" max="11326" width="2.140625" style="160" bestFit="1" customWidth="1"/>
    <col min="11327" max="11327" width="17.140625" style="160" bestFit="1" customWidth="1"/>
    <col min="11328" max="11520" width="9.140625" style="160"/>
    <col min="11521" max="11521" width="5" style="160" customWidth="1"/>
    <col min="11522" max="11522" width="47.5703125" style="160" customWidth="1"/>
    <col min="11523" max="11523" width="2.140625" style="160" bestFit="1" customWidth="1"/>
    <col min="11524" max="11525" width="4.140625" style="160" bestFit="1" customWidth="1"/>
    <col min="11526" max="11528" width="2.140625" style="160" bestFit="1" customWidth="1"/>
    <col min="11529" max="11529" width="4.140625" style="160" bestFit="1" customWidth="1"/>
    <col min="11530" max="11530" width="7.7109375" style="160" customWidth="1"/>
    <col min="11531" max="11539" width="2.140625" style="160" bestFit="1" customWidth="1"/>
    <col min="11540" max="11540" width="3.85546875" style="160" customWidth="1"/>
    <col min="11541" max="11549" width="2.140625" style="160" bestFit="1" customWidth="1"/>
    <col min="11550" max="11550" width="3.140625" style="160" bestFit="1" customWidth="1"/>
    <col min="11551" max="11559" width="2.140625" style="160" bestFit="1" customWidth="1"/>
    <col min="11560" max="11560" width="3.140625" style="160" bestFit="1" customWidth="1"/>
    <col min="11561" max="11582" width="2.140625" style="160" bestFit="1" customWidth="1"/>
    <col min="11583" max="11583" width="17.140625" style="160" bestFit="1" customWidth="1"/>
    <col min="11584" max="11776" width="9.140625" style="160"/>
    <col min="11777" max="11777" width="5" style="160" customWidth="1"/>
    <col min="11778" max="11778" width="47.5703125" style="160" customWidth="1"/>
    <col min="11779" max="11779" width="2.140625" style="160" bestFit="1" customWidth="1"/>
    <col min="11780" max="11781" width="4.140625" style="160" bestFit="1" customWidth="1"/>
    <col min="11782" max="11784" width="2.140625" style="160" bestFit="1" customWidth="1"/>
    <col min="11785" max="11785" width="4.140625" style="160" bestFit="1" customWidth="1"/>
    <col min="11786" max="11786" width="7.7109375" style="160" customWidth="1"/>
    <col min="11787" max="11795" width="2.140625" style="160" bestFit="1" customWidth="1"/>
    <col min="11796" max="11796" width="3.85546875" style="160" customWidth="1"/>
    <col min="11797" max="11805" width="2.140625" style="160" bestFit="1" customWidth="1"/>
    <col min="11806" max="11806" width="3.140625" style="160" bestFit="1" customWidth="1"/>
    <col min="11807" max="11815" width="2.140625" style="160" bestFit="1" customWidth="1"/>
    <col min="11816" max="11816" width="3.140625" style="160" bestFit="1" customWidth="1"/>
    <col min="11817" max="11838" width="2.140625" style="160" bestFit="1" customWidth="1"/>
    <col min="11839" max="11839" width="17.140625" style="160" bestFit="1" customWidth="1"/>
    <col min="11840" max="12032" width="9.140625" style="160"/>
    <col min="12033" max="12033" width="5" style="160" customWidth="1"/>
    <col min="12034" max="12034" width="47.5703125" style="160" customWidth="1"/>
    <col min="12035" max="12035" width="2.140625" style="160" bestFit="1" customWidth="1"/>
    <col min="12036" max="12037" width="4.140625" style="160" bestFit="1" customWidth="1"/>
    <col min="12038" max="12040" width="2.140625" style="160" bestFit="1" customWidth="1"/>
    <col min="12041" max="12041" width="4.140625" style="160" bestFit="1" customWidth="1"/>
    <col min="12042" max="12042" width="7.7109375" style="160" customWidth="1"/>
    <col min="12043" max="12051" width="2.140625" style="160" bestFit="1" customWidth="1"/>
    <col min="12052" max="12052" width="3.85546875" style="160" customWidth="1"/>
    <col min="12053" max="12061" width="2.140625" style="160" bestFit="1" customWidth="1"/>
    <col min="12062" max="12062" width="3.140625" style="160" bestFit="1" customWidth="1"/>
    <col min="12063" max="12071" width="2.140625" style="160" bestFit="1" customWidth="1"/>
    <col min="12072" max="12072" width="3.140625" style="160" bestFit="1" customWidth="1"/>
    <col min="12073" max="12094" width="2.140625" style="160" bestFit="1" customWidth="1"/>
    <col min="12095" max="12095" width="17.140625" style="160" bestFit="1" customWidth="1"/>
    <col min="12096" max="12288" width="9.140625" style="160"/>
    <col min="12289" max="12289" width="5" style="160" customWidth="1"/>
    <col min="12290" max="12290" width="47.5703125" style="160" customWidth="1"/>
    <col min="12291" max="12291" width="2.140625" style="160" bestFit="1" customWidth="1"/>
    <col min="12292" max="12293" width="4.140625" style="160" bestFit="1" customWidth="1"/>
    <col min="12294" max="12296" width="2.140625" style="160" bestFit="1" customWidth="1"/>
    <col min="12297" max="12297" width="4.140625" style="160" bestFit="1" customWidth="1"/>
    <col min="12298" max="12298" width="7.7109375" style="160" customWidth="1"/>
    <col min="12299" max="12307" width="2.140625" style="160" bestFit="1" customWidth="1"/>
    <col min="12308" max="12308" width="3.85546875" style="160" customWidth="1"/>
    <col min="12309" max="12317" width="2.140625" style="160" bestFit="1" customWidth="1"/>
    <col min="12318" max="12318" width="3.140625" style="160" bestFit="1" customWidth="1"/>
    <col min="12319" max="12327" width="2.140625" style="160" bestFit="1" customWidth="1"/>
    <col min="12328" max="12328" width="3.140625" style="160" bestFit="1" customWidth="1"/>
    <col min="12329" max="12350" width="2.140625" style="160" bestFit="1" customWidth="1"/>
    <col min="12351" max="12351" width="17.140625" style="160" bestFit="1" customWidth="1"/>
    <col min="12352" max="12544" width="9.140625" style="160"/>
    <col min="12545" max="12545" width="5" style="160" customWidth="1"/>
    <col min="12546" max="12546" width="47.5703125" style="160" customWidth="1"/>
    <col min="12547" max="12547" width="2.140625" style="160" bestFit="1" customWidth="1"/>
    <col min="12548" max="12549" width="4.140625" style="160" bestFit="1" customWidth="1"/>
    <col min="12550" max="12552" width="2.140625" style="160" bestFit="1" customWidth="1"/>
    <col min="12553" max="12553" width="4.140625" style="160" bestFit="1" customWidth="1"/>
    <col min="12554" max="12554" width="7.7109375" style="160" customWidth="1"/>
    <col min="12555" max="12563" width="2.140625" style="160" bestFit="1" customWidth="1"/>
    <col min="12564" max="12564" width="3.85546875" style="160" customWidth="1"/>
    <col min="12565" max="12573" width="2.140625" style="160" bestFit="1" customWidth="1"/>
    <col min="12574" max="12574" width="3.140625" style="160" bestFit="1" customWidth="1"/>
    <col min="12575" max="12583" width="2.140625" style="160" bestFit="1" customWidth="1"/>
    <col min="12584" max="12584" width="3.140625" style="160" bestFit="1" customWidth="1"/>
    <col min="12585" max="12606" width="2.140625" style="160" bestFit="1" customWidth="1"/>
    <col min="12607" max="12607" width="17.140625" style="160" bestFit="1" customWidth="1"/>
    <col min="12608" max="12800" width="9.140625" style="160"/>
    <col min="12801" max="12801" width="5" style="160" customWidth="1"/>
    <col min="12802" max="12802" width="47.5703125" style="160" customWidth="1"/>
    <col min="12803" max="12803" width="2.140625" style="160" bestFit="1" customWidth="1"/>
    <col min="12804" max="12805" width="4.140625" style="160" bestFit="1" customWidth="1"/>
    <col min="12806" max="12808" width="2.140625" style="160" bestFit="1" customWidth="1"/>
    <col min="12809" max="12809" width="4.140625" style="160" bestFit="1" customWidth="1"/>
    <col min="12810" max="12810" width="7.7109375" style="160" customWidth="1"/>
    <col min="12811" max="12819" width="2.140625" style="160" bestFit="1" customWidth="1"/>
    <col min="12820" max="12820" width="3.85546875" style="160" customWidth="1"/>
    <col min="12821" max="12829" width="2.140625" style="160" bestFit="1" customWidth="1"/>
    <col min="12830" max="12830" width="3.140625" style="160" bestFit="1" customWidth="1"/>
    <col min="12831" max="12839" width="2.140625" style="160" bestFit="1" customWidth="1"/>
    <col min="12840" max="12840" width="3.140625" style="160" bestFit="1" customWidth="1"/>
    <col min="12841" max="12862" width="2.140625" style="160" bestFit="1" customWidth="1"/>
    <col min="12863" max="12863" width="17.140625" style="160" bestFit="1" customWidth="1"/>
    <col min="12864" max="13056" width="9.140625" style="160"/>
    <col min="13057" max="13057" width="5" style="160" customWidth="1"/>
    <col min="13058" max="13058" width="47.5703125" style="160" customWidth="1"/>
    <col min="13059" max="13059" width="2.140625" style="160" bestFit="1" customWidth="1"/>
    <col min="13060" max="13061" width="4.140625" style="160" bestFit="1" customWidth="1"/>
    <col min="13062" max="13064" width="2.140625" style="160" bestFit="1" customWidth="1"/>
    <col min="13065" max="13065" width="4.140625" style="160" bestFit="1" customWidth="1"/>
    <col min="13066" max="13066" width="7.7109375" style="160" customWidth="1"/>
    <col min="13067" max="13075" width="2.140625" style="160" bestFit="1" customWidth="1"/>
    <col min="13076" max="13076" width="3.85546875" style="160" customWidth="1"/>
    <col min="13077" max="13085" width="2.140625" style="160" bestFit="1" customWidth="1"/>
    <col min="13086" max="13086" width="3.140625" style="160" bestFit="1" customWidth="1"/>
    <col min="13087" max="13095" width="2.140625" style="160" bestFit="1" customWidth="1"/>
    <col min="13096" max="13096" width="3.140625" style="160" bestFit="1" customWidth="1"/>
    <col min="13097" max="13118" width="2.140625" style="160" bestFit="1" customWidth="1"/>
    <col min="13119" max="13119" width="17.140625" style="160" bestFit="1" customWidth="1"/>
    <col min="13120" max="13312" width="9.140625" style="160"/>
    <col min="13313" max="13313" width="5" style="160" customWidth="1"/>
    <col min="13314" max="13314" width="47.5703125" style="160" customWidth="1"/>
    <col min="13315" max="13315" width="2.140625" style="160" bestFit="1" customWidth="1"/>
    <col min="13316" max="13317" width="4.140625" style="160" bestFit="1" customWidth="1"/>
    <col min="13318" max="13320" width="2.140625" style="160" bestFit="1" customWidth="1"/>
    <col min="13321" max="13321" width="4.140625" style="160" bestFit="1" customWidth="1"/>
    <col min="13322" max="13322" width="7.7109375" style="160" customWidth="1"/>
    <col min="13323" max="13331" width="2.140625" style="160" bestFit="1" customWidth="1"/>
    <col min="13332" max="13332" width="3.85546875" style="160" customWidth="1"/>
    <col min="13333" max="13341" width="2.140625" style="160" bestFit="1" customWidth="1"/>
    <col min="13342" max="13342" width="3.140625" style="160" bestFit="1" customWidth="1"/>
    <col min="13343" max="13351" width="2.140625" style="160" bestFit="1" customWidth="1"/>
    <col min="13352" max="13352" width="3.140625" style="160" bestFit="1" customWidth="1"/>
    <col min="13353" max="13374" width="2.140625" style="160" bestFit="1" customWidth="1"/>
    <col min="13375" max="13375" width="17.140625" style="160" bestFit="1" customWidth="1"/>
    <col min="13376" max="13568" width="9.140625" style="160"/>
    <col min="13569" max="13569" width="5" style="160" customWidth="1"/>
    <col min="13570" max="13570" width="47.5703125" style="160" customWidth="1"/>
    <col min="13571" max="13571" width="2.140625" style="160" bestFit="1" customWidth="1"/>
    <col min="13572" max="13573" width="4.140625" style="160" bestFit="1" customWidth="1"/>
    <col min="13574" max="13576" width="2.140625" style="160" bestFit="1" customWidth="1"/>
    <col min="13577" max="13577" width="4.140625" style="160" bestFit="1" customWidth="1"/>
    <col min="13578" max="13578" width="7.7109375" style="160" customWidth="1"/>
    <col min="13579" max="13587" width="2.140625" style="160" bestFit="1" customWidth="1"/>
    <col min="13588" max="13588" width="3.85546875" style="160" customWidth="1"/>
    <col min="13589" max="13597" width="2.140625" style="160" bestFit="1" customWidth="1"/>
    <col min="13598" max="13598" width="3.140625" style="160" bestFit="1" customWidth="1"/>
    <col min="13599" max="13607" width="2.140625" style="160" bestFit="1" customWidth="1"/>
    <col min="13608" max="13608" width="3.140625" style="160" bestFit="1" customWidth="1"/>
    <col min="13609" max="13630" width="2.140625" style="160" bestFit="1" customWidth="1"/>
    <col min="13631" max="13631" width="17.140625" style="160" bestFit="1" customWidth="1"/>
    <col min="13632" max="13824" width="9.140625" style="160"/>
    <col min="13825" max="13825" width="5" style="160" customWidth="1"/>
    <col min="13826" max="13826" width="47.5703125" style="160" customWidth="1"/>
    <col min="13827" max="13827" width="2.140625" style="160" bestFit="1" customWidth="1"/>
    <col min="13828" max="13829" width="4.140625" style="160" bestFit="1" customWidth="1"/>
    <col min="13830" max="13832" width="2.140625" style="160" bestFit="1" customWidth="1"/>
    <col min="13833" max="13833" width="4.140625" style="160" bestFit="1" customWidth="1"/>
    <col min="13834" max="13834" width="7.7109375" style="160" customWidth="1"/>
    <col min="13835" max="13843" width="2.140625" style="160" bestFit="1" customWidth="1"/>
    <col min="13844" max="13844" width="3.85546875" style="160" customWidth="1"/>
    <col min="13845" max="13853" width="2.140625" style="160" bestFit="1" customWidth="1"/>
    <col min="13854" max="13854" width="3.140625" style="160" bestFit="1" customWidth="1"/>
    <col min="13855" max="13863" width="2.140625" style="160" bestFit="1" customWidth="1"/>
    <col min="13864" max="13864" width="3.140625" style="160" bestFit="1" customWidth="1"/>
    <col min="13865" max="13886" width="2.140625" style="160" bestFit="1" customWidth="1"/>
    <col min="13887" max="13887" width="17.140625" style="160" bestFit="1" customWidth="1"/>
    <col min="13888" max="14080" width="9.140625" style="160"/>
    <col min="14081" max="14081" width="5" style="160" customWidth="1"/>
    <col min="14082" max="14082" width="47.5703125" style="160" customWidth="1"/>
    <col min="14083" max="14083" width="2.140625" style="160" bestFit="1" customWidth="1"/>
    <col min="14084" max="14085" width="4.140625" style="160" bestFit="1" customWidth="1"/>
    <col min="14086" max="14088" width="2.140625" style="160" bestFit="1" customWidth="1"/>
    <col min="14089" max="14089" width="4.140625" style="160" bestFit="1" customWidth="1"/>
    <col min="14090" max="14090" width="7.7109375" style="160" customWidth="1"/>
    <col min="14091" max="14099" width="2.140625" style="160" bestFit="1" customWidth="1"/>
    <col min="14100" max="14100" width="3.85546875" style="160" customWidth="1"/>
    <col min="14101" max="14109" width="2.140625" style="160" bestFit="1" customWidth="1"/>
    <col min="14110" max="14110" width="3.140625" style="160" bestFit="1" customWidth="1"/>
    <col min="14111" max="14119" width="2.140625" style="160" bestFit="1" customWidth="1"/>
    <col min="14120" max="14120" width="3.140625" style="160" bestFit="1" customWidth="1"/>
    <col min="14121" max="14142" width="2.140625" style="160" bestFit="1" customWidth="1"/>
    <col min="14143" max="14143" width="17.140625" style="160" bestFit="1" customWidth="1"/>
    <col min="14144" max="14336" width="9.140625" style="160"/>
    <col min="14337" max="14337" width="5" style="160" customWidth="1"/>
    <col min="14338" max="14338" width="47.5703125" style="160" customWidth="1"/>
    <col min="14339" max="14339" width="2.140625" style="160" bestFit="1" customWidth="1"/>
    <col min="14340" max="14341" width="4.140625" style="160" bestFit="1" customWidth="1"/>
    <col min="14342" max="14344" width="2.140625" style="160" bestFit="1" customWidth="1"/>
    <col min="14345" max="14345" width="4.140625" style="160" bestFit="1" customWidth="1"/>
    <col min="14346" max="14346" width="7.7109375" style="160" customWidth="1"/>
    <col min="14347" max="14355" width="2.140625" style="160" bestFit="1" customWidth="1"/>
    <col min="14356" max="14356" width="3.85546875" style="160" customWidth="1"/>
    <col min="14357" max="14365" width="2.140625" style="160" bestFit="1" customWidth="1"/>
    <col min="14366" max="14366" width="3.140625" style="160" bestFit="1" customWidth="1"/>
    <col min="14367" max="14375" width="2.140625" style="160" bestFit="1" customWidth="1"/>
    <col min="14376" max="14376" width="3.140625" style="160" bestFit="1" customWidth="1"/>
    <col min="14377" max="14398" width="2.140625" style="160" bestFit="1" customWidth="1"/>
    <col min="14399" max="14399" width="17.140625" style="160" bestFit="1" customWidth="1"/>
    <col min="14400" max="14592" width="9.140625" style="160"/>
    <col min="14593" max="14593" width="5" style="160" customWidth="1"/>
    <col min="14594" max="14594" width="47.5703125" style="160" customWidth="1"/>
    <col min="14595" max="14595" width="2.140625" style="160" bestFit="1" customWidth="1"/>
    <col min="14596" max="14597" width="4.140625" style="160" bestFit="1" customWidth="1"/>
    <col min="14598" max="14600" width="2.140625" style="160" bestFit="1" customWidth="1"/>
    <col min="14601" max="14601" width="4.140625" style="160" bestFit="1" customWidth="1"/>
    <col min="14602" max="14602" width="7.7109375" style="160" customWidth="1"/>
    <col min="14603" max="14611" width="2.140625" style="160" bestFit="1" customWidth="1"/>
    <col min="14612" max="14612" width="3.85546875" style="160" customWidth="1"/>
    <col min="14613" max="14621" width="2.140625" style="160" bestFit="1" customWidth="1"/>
    <col min="14622" max="14622" width="3.140625" style="160" bestFit="1" customWidth="1"/>
    <col min="14623" max="14631" width="2.140625" style="160" bestFit="1" customWidth="1"/>
    <col min="14632" max="14632" width="3.140625" style="160" bestFit="1" customWidth="1"/>
    <col min="14633" max="14654" width="2.140625" style="160" bestFit="1" customWidth="1"/>
    <col min="14655" max="14655" width="17.140625" style="160" bestFit="1" customWidth="1"/>
    <col min="14656" max="14848" width="9.140625" style="160"/>
    <col min="14849" max="14849" width="5" style="160" customWidth="1"/>
    <col min="14850" max="14850" width="47.5703125" style="160" customWidth="1"/>
    <col min="14851" max="14851" width="2.140625" style="160" bestFit="1" customWidth="1"/>
    <col min="14852" max="14853" width="4.140625" style="160" bestFit="1" customWidth="1"/>
    <col min="14854" max="14856" width="2.140625" style="160" bestFit="1" customWidth="1"/>
    <col min="14857" max="14857" width="4.140625" style="160" bestFit="1" customWidth="1"/>
    <col min="14858" max="14858" width="7.7109375" style="160" customWidth="1"/>
    <col min="14859" max="14867" width="2.140625" style="160" bestFit="1" customWidth="1"/>
    <col min="14868" max="14868" width="3.85546875" style="160" customWidth="1"/>
    <col min="14869" max="14877" width="2.140625" style="160" bestFit="1" customWidth="1"/>
    <col min="14878" max="14878" width="3.140625" style="160" bestFit="1" customWidth="1"/>
    <col min="14879" max="14887" width="2.140625" style="160" bestFit="1" customWidth="1"/>
    <col min="14888" max="14888" width="3.140625" style="160" bestFit="1" customWidth="1"/>
    <col min="14889" max="14910" width="2.140625" style="160" bestFit="1" customWidth="1"/>
    <col min="14911" max="14911" width="17.140625" style="160" bestFit="1" customWidth="1"/>
    <col min="14912" max="15104" width="9.140625" style="160"/>
    <col min="15105" max="15105" width="5" style="160" customWidth="1"/>
    <col min="15106" max="15106" width="47.5703125" style="160" customWidth="1"/>
    <col min="15107" max="15107" width="2.140625" style="160" bestFit="1" customWidth="1"/>
    <col min="15108" max="15109" width="4.140625" style="160" bestFit="1" customWidth="1"/>
    <col min="15110" max="15112" width="2.140625" style="160" bestFit="1" customWidth="1"/>
    <col min="15113" max="15113" width="4.140625" style="160" bestFit="1" customWidth="1"/>
    <col min="15114" max="15114" width="7.7109375" style="160" customWidth="1"/>
    <col min="15115" max="15123" width="2.140625" style="160" bestFit="1" customWidth="1"/>
    <col min="15124" max="15124" width="3.85546875" style="160" customWidth="1"/>
    <col min="15125" max="15133" width="2.140625" style="160" bestFit="1" customWidth="1"/>
    <col min="15134" max="15134" width="3.140625" style="160" bestFit="1" customWidth="1"/>
    <col min="15135" max="15143" width="2.140625" style="160" bestFit="1" customWidth="1"/>
    <col min="15144" max="15144" width="3.140625" style="160" bestFit="1" customWidth="1"/>
    <col min="15145" max="15166" width="2.140625" style="160" bestFit="1" customWidth="1"/>
    <col min="15167" max="15167" width="17.140625" style="160" bestFit="1" customWidth="1"/>
    <col min="15168" max="15360" width="9.140625" style="160"/>
    <col min="15361" max="15361" width="5" style="160" customWidth="1"/>
    <col min="15362" max="15362" width="47.5703125" style="160" customWidth="1"/>
    <col min="15363" max="15363" width="2.140625" style="160" bestFit="1" customWidth="1"/>
    <col min="15364" max="15365" width="4.140625" style="160" bestFit="1" customWidth="1"/>
    <col min="15366" max="15368" width="2.140625" style="160" bestFit="1" customWidth="1"/>
    <col min="15369" max="15369" width="4.140625" style="160" bestFit="1" customWidth="1"/>
    <col min="15370" max="15370" width="7.7109375" style="160" customWidth="1"/>
    <col min="15371" max="15379" width="2.140625" style="160" bestFit="1" customWidth="1"/>
    <col min="15380" max="15380" width="3.85546875" style="160" customWidth="1"/>
    <col min="15381" max="15389" width="2.140625" style="160" bestFit="1" customWidth="1"/>
    <col min="15390" max="15390" width="3.140625" style="160" bestFit="1" customWidth="1"/>
    <col min="15391" max="15399" width="2.140625" style="160" bestFit="1" customWidth="1"/>
    <col min="15400" max="15400" width="3.140625" style="160" bestFit="1" customWidth="1"/>
    <col min="15401" max="15422" width="2.140625" style="160" bestFit="1" customWidth="1"/>
    <col min="15423" max="15423" width="17.140625" style="160" bestFit="1" customWidth="1"/>
    <col min="15424" max="15616" width="9.140625" style="160"/>
    <col min="15617" max="15617" width="5" style="160" customWidth="1"/>
    <col min="15618" max="15618" width="47.5703125" style="160" customWidth="1"/>
    <col min="15619" max="15619" width="2.140625" style="160" bestFit="1" customWidth="1"/>
    <col min="15620" max="15621" width="4.140625" style="160" bestFit="1" customWidth="1"/>
    <col min="15622" max="15624" width="2.140625" style="160" bestFit="1" customWidth="1"/>
    <col min="15625" max="15625" width="4.140625" style="160" bestFit="1" customWidth="1"/>
    <col min="15626" max="15626" width="7.7109375" style="160" customWidth="1"/>
    <col min="15627" max="15635" width="2.140625" style="160" bestFit="1" customWidth="1"/>
    <col min="15636" max="15636" width="3.85546875" style="160" customWidth="1"/>
    <col min="15637" max="15645" width="2.140625" style="160" bestFit="1" customWidth="1"/>
    <col min="15646" max="15646" width="3.140625" style="160" bestFit="1" customWidth="1"/>
    <col min="15647" max="15655" width="2.140625" style="160" bestFit="1" customWidth="1"/>
    <col min="15656" max="15656" width="3.140625" style="160" bestFit="1" customWidth="1"/>
    <col min="15657" max="15678" width="2.140625" style="160" bestFit="1" customWidth="1"/>
    <col min="15679" max="15679" width="17.140625" style="160" bestFit="1" customWidth="1"/>
    <col min="15680" max="15872" width="9.140625" style="160"/>
    <col min="15873" max="15873" width="5" style="160" customWidth="1"/>
    <col min="15874" max="15874" width="47.5703125" style="160" customWidth="1"/>
    <col min="15875" max="15875" width="2.140625" style="160" bestFit="1" customWidth="1"/>
    <col min="15876" max="15877" width="4.140625" style="160" bestFit="1" customWidth="1"/>
    <col min="15878" max="15880" width="2.140625" style="160" bestFit="1" customWidth="1"/>
    <col min="15881" max="15881" width="4.140625" style="160" bestFit="1" customWidth="1"/>
    <col min="15882" max="15882" width="7.7109375" style="160" customWidth="1"/>
    <col min="15883" max="15891" width="2.140625" style="160" bestFit="1" customWidth="1"/>
    <col min="15892" max="15892" width="3.85546875" style="160" customWidth="1"/>
    <col min="15893" max="15901" width="2.140625" style="160" bestFit="1" customWidth="1"/>
    <col min="15902" max="15902" width="3.140625" style="160" bestFit="1" customWidth="1"/>
    <col min="15903" max="15911" width="2.140625" style="160" bestFit="1" customWidth="1"/>
    <col min="15912" max="15912" width="3.140625" style="160" bestFit="1" customWidth="1"/>
    <col min="15913" max="15934" width="2.140625" style="160" bestFit="1" customWidth="1"/>
    <col min="15935" max="15935" width="17.140625" style="160" bestFit="1" customWidth="1"/>
    <col min="15936" max="16128" width="9.140625" style="160"/>
    <col min="16129" max="16129" width="5" style="160" customWidth="1"/>
    <col min="16130" max="16130" width="47.5703125" style="160" customWidth="1"/>
    <col min="16131" max="16131" width="2.140625" style="160" bestFit="1" customWidth="1"/>
    <col min="16132" max="16133" width="4.140625" style="160" bestFit="1" customWidth="1"/>
    <col min="16134" max="16136" width="2.140625" style="160" bestFit="1" customWidth="1"/>
    <col min="16137" max="16137" width="4.140625" style="160" bestFit="1" customWidth="1"/>
    <col min="16138" max="16138" width="7.7109375" style="160" customWidth="1"/>
    <col min="16139" max="16147" width="2.140625" style="160" bestFit="1" customWidth="1"/>
    <col min="16148" max="16148" width="3.85546875" style="160" customWidth="1"/>
    <col min="16149" max="16157" width="2.140625" style="160" bestFit="1" customWidth="1"/>
    <col min="16158" max="16158" width="3.140625" style="160" bestFit="1" customWidth="1"/>
    <col min="16159" max="16167" width="2.140625" style="160" bestFit="1" customWidth="1"/>
    <col min="16168" max="16168" width="3.140625" style="160" bestFit="1" customWidth="1"/>
    <col min="16169" max="16190" width="2.140625" style="160" bestFit="1" customWidth="1"/>
    <col min="16191" max="16191" width="17.140625" style="160" bestFit="1" customWidth="1"/>
    <col min="16192" max="16384" width="9.140625" style="160"/>
  </cols>
  <sheetData>
    <row r="1" spans="1:107" s="146" customFormat="1" ht="17.25" customHeight="1" thickBot="1" x14ac:dyDescent="0.35">
      <c r="A1" s="268" t="s">
        <v>100</v>
      </c>
      <c r="B1" s="270" t="s">
        <v>101</v>
      </c>
      <c r="C1" s="272" t="s">
        <v>102</v>
      </c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273"/>
      <c r="AZ1" s="273"/>
      <c r="BA1" s="273"/>
      <c r="BB1" s="273"/>
      <c r="BC1" s="273"/>
      <c r="BD1" s="273"/>
      <c r="BE1" s="273"/>
      <c r="BF1" s="273"/>
      <c r="BG1" s="273"/>
      <c r="BH1" s="273"/>
      <c r="BI1" s="273"/>
      <c r="BJ1" s="273"/>
      <c r="BK1" s="274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145"/>
      <c r="CB1" s="145"/>
      <c r="CC1" s="145"/>
      <c r="CD1" s="145"/>
    </row>
    <row r="2" spans="1:107" s="148" customFormat="1" ht="18.75" thickBot="1" x14ac:dyDescent="0.4">
      <c r="A2" s="269"/>
      <c r="B2" s="271"/>
      <c r="C2" s="275" t="s">
        <v>103</v>
      </c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7"/>
      <c r="W2" s="275" t="s">
        <v>104</v>
      </c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7"/>
      <c r="AQ2" s="275" t="s">
        <v>105</v>
      </c>
      <c r="AR2" s="276"/>
      <c r="AS2" s="276"/>
      <c r="AT2" s="276"/>
      <c r="AU2" s="276"/>
      <c r="AV2" s="276"/>
      <c r="AW2" s="276"/>
      <c r="AX2" s="276"/>
      <c r="AY2" s="276"/>
      <c r="AZ2" s="276"/>
      <c r="BA2" s="276"/>
      <c r="BB2" s="276"/>
      <c r="BC2" s="276"/>
      <c r="BD2" s="276"/>
      <c r="BE2" s="276"/>
      <c r="BF2" s="276"/>
      <c r="BG2" s="276"/>
      <c r="BH2" s="276"/>
      <c r="BI2" s="276"/>
      <c r="BJ2" s="277"/>
      <c r="BK2" s="278" t="s">
        <v>106</v>
      </c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</row>
    <row r="3" spans="1:107" s="150" customFormat="1" ht="18.75" thickBot="1" x14ac:dyDescent="0.4">
      <c r="A3" s="269"/>
      <c r="B3" s="271"/>
      <c r="C3" s="281" t="s">
        <v>107</v>
      </c>
      <c r="D3" s="282"/>
      <c r="E3" s="282"/>
      <c r="F3" s="282"/>
      <c r="G3" s="282"/>
      <c r="H3" s="282"/>
      <c r="I3" s="282"/>
      <c r="J3" s="282"/>
      <c r="K3" s="282"/>
      <c r="L3" s="283"/>
      <c r="M3" s="281" t="s">
        <v>108</v>
      </c>
      <c r="N3" s="282"/>
      <c r="O3" s="282"/>
      <c r="P3" s="282"/>
      <c r="Q3" s="282"/>
      <c r="R3" s="282"/>
      <c r="S3" s="282"/>
      <c r="T3" s="282"/>
      <c r="U3" s="282"/>
      <c r="V3" s="283"/>
      <c r="W3" s="281" t="s">
        <v>107</v>
      </c>
      <c r="X3" s="282"/>
      <c r="Y3" s="282"/>
      <c r="Z3" s="282"/>
      <c r="AA3" s="282"/>
      <c r="AB3" s="282"/>
      <c r="AC3" s="282"/>
      <c r="AD3" s="282"/>
      <c r="AE3" s="282"/>
      <c r="AF3" s="283"/>
      <c r="AG3" s="281" t="s">
        <v>108</v>
      </c>
      <c r="AH3" s="282"/>
      <c r="AI3" s="282"/>
      <c r="AJ3" s="282"/>
      <c r="AK3" s="282"/>
      <c r="AL3" s="282"/>
      <c r="AM3" s="282"/>
      <c r="AN3" s="282"/>
      <c r="AO3" s="282"/>
      <c r="AP3" s="283"/>
      <c r="AQ3" s="281" t="s">
        <v>107</v>
      </c>
      <c r="AR3" s="282"/>
      <c r="AS3" s="282"/>
      <c r="AT3" s="282"/>
      <c r="AU3" s="282"/>
      <c r="AV3" s="282"/>
      <c r="AW3" s="282"/>
      <c r="AX3" s="282"/>
      <c r="AY3" s="282"/>
      <c r="AZ3" s="283"/>
      <c r="BA3" s="281" t="s">
        <v>108</v>
      </c>
      <c r="BB3" s="282"/>
      <c r="BC3" s="282"/>
      <c r="BD3" s="282"/>
      <c r="BE3" s="282"/>
      <c r="BF3" s="282"/>
      <c r="BG3" s="282"/>
      <c r="BH3" s="282"/>
      <c r="BI3" s="282"/>
      <c r="BJ3" s="283"/>
      <c r="BK3" s="279"/>
      <c r="BL3" s="149"/>
      <c r="BM3" s="149"/>
      <c r="BN3" s="149"/>
      <c r="BO3" s="149"/>
      <c r="BP3" s="149"/>
      <c r="BQ3" s="149"/>
      <c r="BR3" s="149"/>
      <c r="BS3" s="149"/>
      <c r="BT3" s="149"/>
      <c r="BU3" s="149"/>
      <c r="BV3" s="149"/>
      <c r="BW3" s="149"/>
      <c r="BX3" s="149"/>
      <c r="BY3" s="149"/>
      <c r="BZ3" s="149"/>
      <c r="CA3" s="149"/>
      <c r="CB3" s="149"/>
      <c r="CC3" s="149"/>
      <c r="CD3" s="149"/>
    </row>
    <row r="4" spans="1:107" s="150" customFormat="1" ht="18" x14ac:dyDescent="0.35">
      <c r="A4" s="269"/>
      <c r="B4" s="271"/>
      <c r="C4" s="284" t="s">
        <v>109</v>
      </c>
      <c r="D4" s="285"/>
      <c r="E4" s="285"/>
      <c r="F4" s="285"/>
      <c r="G4" s="286"/>
      <c r="H4" s="287" t="s">
        <v>110</v>
      </c>
      <c r="I4" s="288"/>
      <c r="J4" s="288"/>
      <c r="K4" s="288"/>
      <c r="L4" s="289"/>
      <c r="M4" s="284" t="s">
        <v>109</v>
      </c>
      <c r="N4" s="285"/>
      <c r="O4" s="285"/>
      <c r="P4" s="285"/>
      <c r="Q4" s="286"/>
      <c r="R4" s="287" t="s">
        <v>110</v>
      </c>
      <c r="S4" s="288"/>
      <c r="T4" s="288"/>
      <c r="U4" s="288"/>
      <c r="V4" s="289"/>
      <c r="W4" s="284" t="s">
        <v>109</v>
      </c>
      <c r="X4" s="285"/>
      <c r="Y4" s="285"/>
      <c r="Z4" s="285"/>
      <c r="AA4" s="286"/>
      <c r="AB4" s="287" t="s">
        <v>110</v>
      </c>
      <c r="AC4" s="288"/>
      <c r="AD4" s="288"/>
      <c r="AE4" s="288"/>
      <c r="AF4" s="289"/>
      <c r="AG4" s="284" t="s">
        <v>109</v>
      </c>
      <c r="AH4" s="285"/>
      <c r="AI4" s="285"/>
      <c r="AJ4" s="285"/>
      <c r="AK4" s="286"/>
      <c r="AL4" s="287" t="s">
        <v>110</v>
      </c>
      <c r="AM4" s="288"/>
      <c r="AN4" s="288"/>
      <c r="AO4" s="288"/>
      <c r="AP4" s="289"/>
      <c r="AQ4" s="284" t="s">
        <v>109</v>
      </c>
      <c r="AR4" s="285"/>
      <c r="AS4" s="285"/>
      <c r="AT4" s="285"/>
      <c r="AU4" s="286"/>
      <c r="AV4" s="287" t="s">
        <v>110</v>
      </c>
      <c r="AW4" s="288"/>
      <c r="AX4" s="288"/>
      <c r="AY4" s="288"/>
      <c r="AZ4" s="289"/>
      <c r="BA4" s="284" t="s">
        <v>109</v>
      </c>
      <c r="BB4" s="285"/>
      <c r="BC4" s="285"/>
      <c r="BD4" s="285"/>
      <c r="BE4" s="286"/>
      <c r="BF4" s="287" t="s">
        <v>110</v>
      </c>
      <c r="BG4" s="288"/>
      <c r="BH4" s="288"/>
      <c r="BI4" s="288"/>
      <c r="BJ4" s="289"/>
      <c r="BK4" s="27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</row>
    <row r="5" spans="1:107" s="157" customFormat="1" ht="15" customHeight="1" x14ac:dyDescent="0.3">
      <c r="A5" s="269"/>
      <c r="B5" s="271"/>
      <c r="C5" s="151">
        <v>1</v>
      </c>
      <c r="D5" s="152">
        <v>2</v>
      </c>
      <c r="E5" s="152">
        <v>3</v>
      </c>
      <c r="F5" s="152">
        <v>4</v>
      </c>
      <c r="G5" s="153">
        <v>5</v>
      </c>
      <c r="H5" s="151">
        <v>1</v>
      </c>
      <c r="I5" s="152">
        <v>2</v>
      </c>
      <c r="J5" s="152">
        <v>3</v>
      </c>
      <c r="K5" s="152">
        <v>4</v>
      </c>
      <c r="L5" s="153">
        <v>5</v>
      </c>
      <c r="M5" s="151">
        <v>1</v>
      </c>
      <c r="N5" s="152">
        <v>2</v>
      </c>
      <c r="O5" s="152">
        <v>3</v>
      </c>
      <c r="P5" s="152">
        <v>4</v>
      </c>
      <c r="Q5" s="153">
        <v>5</v>
      </c>
      <c r="R5" s="151">
        <v>1</v>
      </c>
      <c r="S5" s="152">
        <v>2</v>
      </c>
      <c r="T5" s="152">
        <v>3</v>
      </c>
      <c r="U5" s="152">
        <v>4</v>
      </c>
      <c r="V5" s="153">
        <v>5</v>
      </c>
      <c r="W5" s="151">
        <v>1</v>
      </c>
      <c r="X5" s="152">
        <v>2</v>
      </c>
      <c r="Y5" s="152">
        <v>3</v>
      </c>
      <c r="Z5" s="152">
        <v>4</v>
      </c>
      <c r="AA5" s="153">
        <v>5</v>
      </c>
      <c r="AB5" s="151">
        <v>1</v>
      </c>
      <c r="AC5" s="152">
        <v>2</v>
      </c>
      <c r="AD5" s="152">
        <v>3</v>
      </c>
      <c r="AE5" s="152">
        <v>4</v>
      </c>
      <c r="AF5" s="153">
        <v>5</v>
      </c>
      <c r="AG5" s="151">
        <v>1</v>
      </c>
      <c r="AH5" s="152">
        <v>2</v>
      </c>
      <c r="AI5" s="152">
        <v>3</v>
      </c>
      <c r="AJ5" s="152">
        <v>4</v>
      </c>
      <c r="AK5" s="153">
        <v>5</v>
      </c>
      <c r="AL5" s="151">
        <v>1</v>
      </c>
      <c r="AM5" s="152">
        <v>2</v>
      </c>
      <c r="AN5" s="152">
        <v>3</v>
      </c>
      <c r="AO5" s="152">
        <v>4</v>
      </c>
      <c r="AP5" s="153">
        <v>5</v>
      </c>
      <c r="AQ5" s="151">
        <v>1</v>
      </c>
      <c r="AR5" s="152">
        <v>2</v>
      </c>
      <c r="AS5" s="152">
        <v>3</v>
      </c>
      <c r="AT5" s="152">
        <v>4</v>
      </c>
      <c r="AU5" s="153">
        <v>5</v>
      </c>
      <c r="AV5" s="151">
        <v>1</v>
      </c>
      <c r="AW5" s="152">
        <v>2</v>
      </c>
      <c r="AX5" s="152">
        <v>3</v>
      </c>
      <c r="AY5" s="152">
        <v>4</v>
      </c>
      <c r="AZ5" s="153">
        <v>5</v>
      </c>
      <c r="BA5" s="151">
        <v>1</v>
      </c>
      <c r="BB5" s="152">
        <v>2</v>
      </c>
      <c r="BC5" s="152">
        <v>3</v>
      </c>
      <c r="BD5" s="152">
        <v>4</v>
      </c>
      <c r="BE5" s="153">
        <v>5</v>
      </c>
      <c r="BF5" s="151">
        <v>1</v>
      </c>
      <c r="BG5" s="152">
        <v>2</v>
      </c>
      <c r="BH5" s="152">
        <v>3</v>
      </c>
      <c r="BI5" s="152">
        <v>4</v>
      </c>
      <c r="BJ5" s="153">
        <v>5</v>
      </c>
      <c r="BK5" s="280"/>
      <c r="BL5" s="154"/>
      <c r="BM5" s="154"/>
      <c r="BN5" s="154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</row>
    <row r="6" spans="1:107" x14ac:dyDescent="0.25">
      <c r="A6" s="158" t="s">
        <v>111</v>
      </c>
      <c r="B6" s="159" t="s">
        <v>112</v>
      </c>
      <c r="C6" s="290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2"/>
    </row>
    <row r="7" spans="1:107" x14ac:dyDescent="0.25">
      <c r="A7" s="158" t="s">
        <v>113</v>
      </c>
      <c r="B7" s="161" t="s">
        <v>114</v>
      </c>
      <c r="C7" s="290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291"/>
      <c r="BJ7" s="291"/>
      <c r="BK7" s="292"/>
    </row>
    <row r="8" spans="1:107" x14ac:dyDescent="0.25">
      <c r="A8" s="158"/>
      <c r="B8" s="162" t="s">
        <v>115</v>
      </c>
      <c r="C8" s="163"/>
      <c r="D8" s="164"/>
      <c r="E8" s="164"/>
      <c r="F8" s="164"/>
      <c r="G8" s="165"/>
      <c r="H8" s="163"/>
      <c r="I8" s="164"/>
      <c r="J8" s="164"/>
      <c r="K8" s="164"/>
      <c r="L8" s="165"/>
      <c r="M8" s="163"/>
      <c r="N8" s="164"/>
      <c r="O8" s="164"/>
      <c r="P8" s="164"/>
      <c r="Q8" s="165"/>
      <c r="R8" s="163"/>
      <c r="S8" s="164"/>
      <c r="T8" s="164"/>
      <c r="U8" s="164"/>
      <c r="V8" s="165"/>
      <c r="W8" s="163"/>
      <c r="X8" s="164"/>
      <c r="Y8" s="164"/>
      <c r="Z8" s="164"/>
      <c r="AA8" s="165"/>
      <c r="AB8" s="163"/>
      <c r="AC8" s="164"/>
      <c r="AD8" s="164"/>
      <c r="AE8" s="164"/>
      <c r="AF8" s="165"/>
      <c r="AG8" s="163"/>
      <c r="AH8" s="164"/>
      <c r="AI8" s="164"/>
      <c r="AJ8" s="164"/>
      <c r="AK8" s="165"/>
      <c r="AL8" s="163"/>
      <c r="AM8" s="164"/>
      <c r="AN8" s="164"/>
      <c r="AO8" s="164"/>
      <c r="AP8" s="165"/>
      <c r="AQ8" s="163"/>
      <c r="AR8" s="164"/>
      <c r="AS8" s="164"/>
      <c r="AT8" s="164"/>
      <c r="AU8" s="165"/>
      <c r="AV8" s="163"/>
      <c r="AW8" s="164"/>
      <c r="AX8" s="164"/>
      <c r="AY8" s="164"/>
      <c r="AZ8" s="165"/>
      <c r="BA8" s="163"/>
      <c r="BB8" s="164"/>
      <c r="BC8" s="164"/>
      <c r="BD8" s="164"/>
      <c r="BE8" s="165"/>
      <c r="BF8" s="163"/>
      <c r="BG8" s="164"/>
      <c r="BH8" s="164"/>
      <c r="BI8" s="164"/>
      <c r="BJ8" s="165"/>
      <c r="BK8" s="166"/>
    </row>
    <row r="9" spans="1:107" x14ac:dyDescent="0.25">
      <c r="A9" s="158"/>
      <c r="B9" s="162" t="s">
        <v>116</v>
      </c>
      <c r="C9" s="163"/>
      <c r="D9" s="164"/>
      <c r="E9" s="164"/>
      <c r="F9" s="164"/>
      <c r="G9" s="165"/>
      <c r="H9" s="163"/>
      <c r="I9" s="164"/>
      <c r="J9" s="164"/>
      <c r="K9" s="164"/>
      <c r="L9" s="165"/>
      <c r="M9" s="163"/>
      <c r="N9" s="164"/>
      <c r="O9" s="164"/>
      <c r="P9" s="164"/>
      <c r="Q9" s="165"/>
      <c r="R9" s="163"/>
      <c r="S9" s="164"/>
      <c r="T9" s="164"/>
      <c r="U9" s="164"/>
      <c r="V9" s="165"/>
      <c r="W9" s="163"/>
      <c r="X9" s="164"/>
      <c r="Y9" s="164"/>
      <c r="Z9" s="164"/>
      <c r="AA9" s="165"/>
      <c r="AB9" s="163"/>
      <c r="AC9" s="164"/>
      <c r="AD9" s="164"/>
      <c r="AE9" s="164"/>
      <c r="AF9" s="165"/>
      <c r="AG9" s="163"/>
      <c r="AH9" s="164"/>
      <c r="AI9" s="164"/>
      <c r="AJ9" s="164"/>
      <c r="AK9" s="165"/>
      <c r="AL9" s="163"/>
      <c r="AM9" s="164"/>
      <c r="AN9" s="164"/>
      <c r="AO9" s="164"/>
      <c r="AP9" s="165"/>
      <c r="AQ9" s="163"/>
      <c r="AR9" s="164"/>
      <c r="AS9" s="164"/>
      <c r="AT9" s="164"/>
      <c r="AU9" s="165"/>
      <c r="AV9" s="163"/>
      <c r="AW9" s="164"/>
      <c r="AX9" s="164"/>
      <c r="AY9" s="164"/>
      <c r="AZ9" s="165"/>
      <c r="BA9" s="163"/>
      <c r="BB9" s="164"/>
      <c r="BC9" s="164"/>
      <c r="BD9" s="164"/>
      <c r="BE9" s="165"/>
      <c r="BF9" s="163"/>
      <c r="BG9" s="164"/>
      <c r="BH9" s="164"/>
      <c r="BI9" s="164"/>
      <c r="BJ9" s="165"/>
      <c r="BK9" s="166"/>
    </row>
    <row r="10" spans="1:107" x14ac:dyDescent="0.25">
      <c r="A10" s="158" t="s">
        <v>117</v>
      </c>
      <c r="B10" s="161" t="s">
        <v>118</v>
      </c>
      <c r="C10" s="290"/>
      <c r="D10" s="291"/>
      <c r="E10" s="291"/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  <c r="AA10" s="291"/>
      <c r="AB10" s="291"/>
      <c r="AC10" s="291"/>
      <c r="AD10" s="291"/>
      <c r="AE10" s="291"/>
      <c r="AF10" s="291"/>
      <c r="AG10" s="291"/>
      <c r="AH10" s="291"/>
      <c r="AI10" s="291"/>
      <c r="AJ10" s="291"/>
      <c r="AK10" s="291"/>
      <c r="AL10" s="291"/>
      <c r="AM10" s="291"/>
      <c r="AN10" s="291"/>
      <c r="AO10" s="291"/>
      <c r="AP10" s="291"/>
      <c r="AQ10" s="291"/>
      <c r="AR10" s="291"/>
      <c r="AS10" s="291"/>
      <c r="AT10" s="291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1"/>
      <c r="BF10" s="291"/>
      <c r="BG10" s="291"/>
      <c r="BH10" s="291"/>
      <c r="BI10" s="291"/>
      <c r="BJ10" s="291"/>
      <c r="BK10" s="292"/>
    </row>
    <row r="11" spans="1:107" x14ac:dyDescent="0.25">
      <c r="A11" s="158"/>
      <c r="B11" s="162" t="s">
        <v>115</v>
      </c>
      <c r="C11" s="163"/>
      <c r="D11" s="164"/>
      <c r="E11" s="164"/>
      <c r="F11" s="164"/>
      <c r="G11" s="165"/>
      <c r="H11" s="163"/>
      <c r="I11" s="164"/>
      <c r="J11" s="164"/>
      <c r="K11" s="164"/>
      <c r="L11" s="165"/>
      <c r="M11" s="163"/>
      <c r="N11" s="164"/>
      <c r="O11" s="164"/>
      <c r="P11" s="164"/>
      <c r="Q11" s="165"/>
      <c r="R11" s="163"/>
      <c r="S11" s="164"/>
      <c r="T11" s="164"/>
      <c r="U11" s="164"/>
      <c r="V11" s="165"/>
      <c r="W11" s="163"/>
      <c r="X11" s="164"/>
      <c r="Y11" s="164"/>
      <c r="Z11" s="164"/>
      <c r="AA11" s="165"/>
      <c r="AB11" s="163"/>
      <c r="AC11" s="164"/>
      <c r="AD11" s="164"/>
      <c r="AE11" s="164"/>
      <c r="AF11" s="165"/>
      <c r="AG11" s="163"/>
      <c r="AH11" s="164"/>
      <c r="AI11" s="164"/>
      <c r="AJ11" s="164"/>
      <c r="AK11" s="165"/>
      <c r="AL11" s="163"/>
      <c r="AM11" s="164"/>
      <c r="AN11" s="164"/>
      <c r="AO11" s="164"/>
      <c r="AP11" s="165"/>
      <c r="AQ11" s="163"/>
      <c r="AR11" s="164"/>
      <c r="AS11" s="164"/>
      <c r="AT11" s="164"/>
      <c r="AU11" s="165"/>
      <c r="AV11" s="163"/>
      <c r="AW11" s="164"/>
      <c r="AX11" s="164"/>
      <c r="AY11" s="164"/>
      <c r="AZ11" s="165"/>
      <c r="BA11" s="163"/>
      <c r="BB11" s="164"/>
      <c r="BC11" s="164"/>
      <c r="BD11" s="164"/>
      <c r="BE11" s="165"/>
      <c r="BF11" s="163"/>
      <c r="BG11" s="164"/>
      <c r="BH11" s="164"/>
      <c r="BI11" s="164"/>
      <c r="BJ11" s="165"/>
      <c r="BK11" s="166"/>
    </row>
    <row r="12" spans="1:107" x14ac:dyDescent="0.25">
      <c r="A12" s="158"/>
      <c r="B12" s="162" t="s">
        <v>119</v>
      </c>
      <c r="C12" s="163"/>
      <c r="D12" s="164"/>
      <c r="E12" s="164"/>
      <c r="F12" s="164"/>
      <c r="G12" s="165"/>
      <c r="H12" s="163"/>
      <c r="I12" s="164"/>
      <c r="J12" s="164"/>
      <c r="K12" s="164"/>
      <c r="L12" s="165"/>
      <c r="M12" s="163"/>
      <c r="N12" s="164"/>
      <c r="O12" s="164"/>
      <c r="P12" s="164"/>
      <c r="Q12" s="165"/>
      <c r="R12" s="163"/>
      <c r="S12" s="164"/>
      <c r="T12" s="164"/>
      <c r="U12" s="164"/>
      <c r="V12" s="165"/>
      <c r="W12" s="163"/>
      <c r="X12" s="164"/>
      <c r="Y12" s="164"/>
      <c r="Z12" s="164"/>
      <c r="AA12" s="165"/>
      <c r="AB12" s="163"/>
      <c r="AC12" s="164"/>
      <c r="AD12" s="164"/>
      <c r="AE12" s="164"/>
      <c r="AF12" s="165"/>
      <c r="AG12" s="163"/>
      <c r="AH12" s="164"/>
      <c r="AI12" s="164"/>
      <c r="AJ12" s="164"/>
      <c r="AK12" s="165"/>
      <c r="AL12" s="163"/>
      <c r="AM12" s="164"/>
      <c r="AN12" s="164"/>
      <c r="AO12" s="164"/>
      <c r="AP12" s="165"/>
      <c r="AQ12" s="163"/>
      <c r="AR12" s="164"/>
      <c r="AS12" s="164"/>
      <c r="AT12" s="164"/>
      <c r="AU12" s="165"/>
      <c r="AV12" s="163"/>
      <c r="AW12" s="164"/>
      <c r="AX12" s="164"/>
      <c r="AY12" s="164"/>
      <c r="AZ12" s="165"/>
      <c r="BA12" s="163"/>
      <c r="BB12" s="164"/>
      <c r="BC12" s="164"/>
      <c r="BD12" s="164"/>
      <c r="BE12" s="165"/>
      <c r="BF12" s="163"/>
      <c r="BG12" s="164"/>
      <c r="BH12" s="164"/>
      <c r="BI12" s="164"/>
      <c r="BJ12" s="165"/>
      <c r="BK12" s="166"/>
    </row>
    <row r="13" spans="1:107" x14ac:dyDescent="0.25">
      <c r="A13" s="158" t="s">
        <v>120</v>
      </c>
      <c r="B13" s="161" t="s">
        <v>121</v>
      </c>
      <c r="C13" s="290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  <c r="AA13" s="291"/>
      <c r="AB13" s="291"/>
      <c r="AC13" s="291"/>
      <c r="AD13" s="291"/>
      <c r="AE13" s="291"/>
      <c r="AF13" s="291"/>
      <c r="AG13" s="291"/>
      <c r="AH13" s="291"/>
      <c r="AI13" s="291"/>
      <c r="AJ13" s="291"/>
      <c r="AK13" s="291"/>
      <c r="AL13" s="291"/>
      <c r="AM13" s="291"/>
      <c r="AN13" s="291"/>
      <c r="AO13" s="291"/>
      <c r="AP13" s="291"/>
      <c r="AQ13" s="291"/>
      <c r="AR13" s="291"/>
      <c r="AS13" s="291"/>
      <c r="AT13" s="291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1"/>
      <c r="BF13" s="291"/>
      <c r="BG13" s="291"/>
      <c r="BH13" s="291"/>
      <c r="BI13" s="291"/>
      <c r="BJ13" s="291"/>
      <c r="BK13" s="292"/>
    </row>
    <row r="14" spans="1:107" x14ac:dyDescent="0.25">
      <c r="A14" s="158"/>
      <c r="B14" s="162" t="s">
        <v>115</v>
      </c>
      <c r="C14" s="163"/>
      <c r="D14" s="164"/>
      <c r="E14" s="164"/>
      <c r="F14" s="164"/>
      <c r="G14" s="165"/>
      <c r="H14" s="163"/>
      <c r="I14" s="164"/>
      <c r="J14" s="164"/>
      <c r="K14" s="164"/>
      <c r="L14" s="165"/>
      <c r="M14" s="163"/>
      <c r="N14" s="164"/>
      <c r="O14" s="164"/>
      <c r="P14" s="164"/>
      <c r="Q14" s="165"/>
      <c r="R14" s="163"/>
      <c r="S14" s="164"/>
      <c r="T14" s="164"/>
      <c r="U14" s="164"/>
      <c r="V14" s="165"/>
      <c r="W14" s="163"/>
      <c r="X14" s="164"/>
      <c r="Y14" s="164"/>
      <c r="Z14" s="164"/>
      <c r="AA14" s="165"/>
      <c r="AB14" s="163"/>
      <c r="AC14" s="164"/>
      <c r="AD14" s="164"/>
      <c r="AE14" s="164"/>
      <c r="AF14" s="165"/>
      <c r="AG14" s="163"/>
      <c r="AH14" s="164"/>
      <c r="AI14" s="164"/>
      <c r="AJ14" s="164"/>
      <c r="AK14" s="165"/>
      <c r="AL14" s="163"/>
      <c r="AM14" s="164"/>
      <c r="AN14" s="164"/>
      <c r="AO14" s="164"/>
      <c r="AP14" s="165"/>
      <c r="AQ14" s="163"/>
      <c r="AR14" s="164"/>
      <c r="AS14" s="164"/>
      <c r="AT14" s="164"/>
      <c r="AU14" s="165"/>
      <c r="AV14" s="163"/>
      <c r="AW14" s="164"/>
      <c r="AX14" s="164"/>
      <c r="AY14" s="164"/>
      <c r="AZ14" s="165"/>
      <c r="BA14" s="163"/>
      <c r="BB14" s="164"/>
      <c r="BC14" s="164"/>
      <c r="BD14" s="164"/>
      <c r="BE14" s="165"/>
      <c r="BF14" s="163"/>
      <c r="BG14" s="164"/>
      <c r="BH14" s="164"/>
      <c r="BI14" s="164"/>
      <c r="BJ14" s="165"/>
      <c r="BK14" s="166"/>
    </row>
    <row r="15" spans="1:107" x14ac:dyDescent="0.25">
      <c r="A15" s="158"/>
      <c r="B15" s="162" t="s">
        <v>122</v>
      </c>
      <c r="C15" s="163"/>
      <c r="D15" s="164"/>
      <c r="E15" s="164"/>
      <c r="F15" s="164"/>
      <c r="G15" s="165"/>
      <c r="H15" s="163"/>
      <c r="I15" s="164"/>
      <c r="J15" s="164"/>
      <c r="K15" s="164"/>
      <c r="L15" s="165"/>
      <c r="M15" s="163"/>
      <c r="N15" s="164"/>
      <c r="O15" s="164"/>
      <c r="P15" s="164"/>
      <c r="Q15" s="165"/>
      <c r="R15" s="163"/>
      <c r="S15" s="164"/>
      <c r="T15" s="164"/>
      <c r="U15" s="164"/>
      <c r="V15" s="165"/>
      <c r="W15" s="163"/>
      <c r="X15" s="164"/>
      <c r="Y15" s="164"/>
      <c r="Z15" s="164"/>
      <c r="AA15" s="165"/>
      <c r="AB15" s="163"/>
      <c r="AC15" s="164"/>
      <c r="AD15" s="164"/>
      <c r="AE15" s="164"/>
      <c r="AF15" s="165"/>
      <c r="AG15" s="163"/>
      <c r="AH15" s="164"/>
      <c r="AI15" s="164"/>
      <c r="AJ15" s="164"/>
      <c r="AK15" s="165"/>
      <c r="AL15" s="163"/>
      <c r="AM15" s="164"/>
      <c r="AN15" s="164"/>
      <c r="AO15" s="164"/>
      <c r="AP15" s="165"/>
      <c r="AQ15" s="163"/>
      <c r="AR15" s="164"/>
      <c r="AS15" s="164"/>
      <c r="AT15" s="164"/>
      <c r="AU15" s="165"/>
      <c r="AV15" s="163"/>
      <c r="AW15" s="164"/>
      <c r="AX15" s="164"/>
      <c r="AY15" s="164"/>
      <c r="AZ15" s="165"/>
      <c r="BA15" s="163"/>
      <c r="BB15" s="164"/>
      <c r="BC15" s="164"/>
      <c r="BD15" s="164"/>
      <c r="BE15" s="165"/>
      <c r="BF15" s="163"/>
      <c r="BG15" s="164"/>
      <c r="BH15" s="164"/>
      <c r="BI15" s="164"/>
      <c r="BJ15" s="165"/>
      <c r="BK15" s="166"/>
    </row>
    <row r="16" spans="1:107" x14ac:dyDescent="0.25">
      <c r="A16" s="158" t="s">
        <v>123</v>
      </c>
      <c r="B16" s="161" t="s">
        <v>124</v>
      </c>
      <c r="C16" s="290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1"/>
      <c r="BF16" s="291"/>
      <c r="BG16" s="291"/>
      <c r="BH16" s="291"/>
      <c r="BI16" s="291"/>
      <c r="BJ16" s="291"/>
      <c r="BK16" s="292"/>
    </row>
    <row r="17" spans="1:63" x14ac:dyDescent="0.25">
      <c r="A17" s="158"/>
      <c r="B17" s="162" t="s">
        <v>115</v>
      </c>
      <c r="C17" s="163"/>
      <c r="D17" s="164"/>
      <c r="E17" s="164"/>
      <c r="F17" s="164"/>
      <c r="G17" s="165"/>
      <c r="H17" s="163"/>
      <c r="I17" s="164"/>
      <c r="J17" s="164"/>
      <c r="K17" s="164"/>
      <c r="L17" s="165"/>
      <c r="M17" s="163"/>
      <c r="N17" s="164"/>
      <c r="O17" s="164"/>
      <c r="P17" s="164"/>
      <c r="Q17" s="165"/>
      <c r="R17" s="163"/>
      <c r="S17" s="164"/>
      <c r="T17" s="164"/>
      <c r="U17" s="164"/>
      <c r="V17" s="165"/>
      <c r="W17" s="163"/>
      <c r="X17" s="164"/>
      <c r="Y17" s="164"/>
      <c r="Z17" s="164"/>
      <c r="AA17" s="165"/>
      <c r="AB17" s="163"/>
      <c r="AC17" s="164"/>
      <c r="AD17" s="164"/>
      <c r="AE17" s="164"/>
      <c r="AF17" s="165"/>
      <c r="AG17" s="163"/>
      <c r="AH17" s="164"/>
      <c r="AI17" s="164"/>
      <c r="AJ17" s="164"/>
      <c r="AK17" s="165"/>
      <c r="AL17" s="163"/>
      <c r="AM17" s="164"/>
      <c r="AN17" s="164"/>
      <c r="AO17" s="164"/>
      <c r="AP17" s="165"/>
      <c r="AQ17" s="163"/>
      <c r="AR17" s="164"/>
      <c r="AS17" s="164"/>
      <c r="AT17" s="164"/>
      <c r="AU17" s="165"/>
      <c r="AV17" s="163"/>
      <c r="AW17" s="164"/>
      <c r="AX17" s="164"/>
      <c r="AY17" s="164"/>
      <c r="AZ17" s="165"/>
      <c r="BA17" s="163"/>
      <c r="BB17" s="164"/>
      <c r="BC17" s="164"/>
      <c r="BD17" s="164"/>
      <c r="BE17" s="165"/>
      <c r="BF17" s="163"/>
      <c r="BG17" s="164"/>
      <c r="BH17" s="164"/>
      <c r="BI17" s="164"/>
      <c r="BJ17" s="165"/>
      <c r="BK17" s="166"/>
    </row>
    <row r="18" spans="1:63" x14ac:dyDescent="0.25">
      <c r="A18" s="158"/>
      <c r="B18" s="162" t="s">
        <v>125</v>
      </c>
      <c r="C18" s="163"/>
      <c r="D18" s="164"/>
      <c r="E18" s="164"/>
      <c r="F18" s="164"/>
      <c r="G18" s="165"/>
      <c r="H18" s="163"/>
      <c r="I18" s="164"/>
      <c r="J18" s="164"/>
      <c r="K18" s="164"/>
      <c r="L18" s="165"/>
      <c r="M18" s="163"/>
      <c r="N18" s="164"/>
      <c r="O18" s="164"/>
      <c r="P18" s="164"/>
      <c r="Q18" s="165"/>
      <c r="R18" s="163"/>
      <c r="S18" s="164"/>
      <c r="T18" s="164"/>
      <c r="U18" s="164"/>
      <c r="V18" s="165"/>
      <c r="W18" s="163"/>
      <c r="X18" s="164"/>
      <c r="Y18" s="164"/>
      <c r="Z18" s="164"/>
      <c r="AA18" s="165"/>
      <c r="AB18" s="163"/>
      <c r="AC18" s="164"/>
      <c r="AD18" s="164"/>
      <c r="AE18" s="164"/>
      <c r="AF18" s="165"/>
      <c r="AG18" s="163"/>
      <c r="AH18" s="164"/>
      <c r="AI18" s="164"/>
      <c r="AJ18" s="164"/>
      <c r="AK18" s="165"/>
      <c r="AL18" s="163"/>
      <c r="AM18" s="164"/>
      <c r="AN18" s="164"/>
      <c r="AO18" s="164"/>
      <c r="AP18" s="165"/>
      <c r="AQ18" s="163"/>
      <c r="AR18" s="164"/>
      <c r="AS18" s="164"/>
      <c r="AT18" s="164"/>
      <c r="AU18" s="165"/>
      <c r="AV18" s="163"/>
      <c r="AW18" s="164"/>
      <c r="AX18" s="164"/>
      <c r="AY18" s="164"/>
      <c r="AZ18" s="165"/>
      <c r="BA18" s="163"/>
      <c r="BB18" s="164"/>
      <c r="BC18" s="164"/>
      <c r="BD18" s="164"/>
      <c r="BE18" s="165"/>
      <c r="BF18" s="163"/>
      <c r="BG18" s="164"/>
      <c r="BH18" s="164"/>
      <c r="BI18" s="164"/>
      <c r="BJ18" s="165"/>
      <c r="BK18" s="166"/>
    </row>
    <row r="19" spans="1:63" x14ac:dyDescent="0.25">
      <c r="A19" s="158" t="s">
        <v>126</v>
      </c>
      <c r="B19" s="167" t="s">
        <v>127</v>
      </c>
      <c r="C19" s="290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291"/>
      <c r="AI19" s="291"/>
      <c r="AJ19" s="291"/>
      <c r="AK19" s="291"/>
      <c r="AL19" s="291"/>
      <c r="AM19" s="291"/>
      <c r="AN19" s="291"/>
      <c r="AO19" s="291"/>
      <c r="AP19" s="291"/>
      <c r="AQ19" s="291"/>
      <c r="AR19" s="291"/>
      <c r="AS19" s="291"/>
      <c r="AT19" s="291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1"/>
      <c r="BF19" s="291"/>
      <c r="BG19" s="291"/>
      <c r="BH19" s="291"/>
      <c r="BI19" s="291"/>
      <c r="BJ19" s="291"/>
      <c r="BK19" s="292"/>
    </row>
    <row r="20" spans="1:63" x14ac:dyDescent="0.25">
      <c r="A20" s="158"/>
      <c r="B20" s="162" t="s">
        <v>128</v>
      </c>
      <c r="C20" s="163"/>
      <c r="D20" s="164">
        <v>266.89792829616425</v>
      </c>
      <c r="E20" s="164"/>
      <c r="F20" s="164"/>
      <c r="G20" s="165"/>
      <c r="H20" s="163"/>
      <c r="I20" s="164"/>
      <c r="J20" s="168">
        <v>1479.2744480738725</v>
      </c>
      <c r="K20" s="164"/>
      <c r="L20" s="165"/>
      <c r="M20" s="163"/>
      <c r="N20" s="164"/>
      <c r="O20" s="164"/>
      <c r="P20" s="164"/>
      <c r="Q20" s="165"/>
      <c r="R20" s="163"/>
      <c r="S20" s="164"/>
      <c r="T20" s="169">
        <v>49.510530217275061</v>
      </c>
      <c r="U20" s="164"/>
      <c r="V20" s="165"/>
      <c r="W20" s="163"/>
      <c r="X20" s="164"/>
      <c r="Y20" s="164"/>
      <c r="Z20" s="164"/>
      <c r="AA20" s="165"/>
      <c r="AB20" s="163"/>
      <c r="AC20" s="164"/>
      <c r="AD20" s="164">
        <v>43.117669573762562</v>
      </c>
      <c r="AE20" s="164"/>
      <c r="AF20" s="165"/>
      <c r="AG20" s="163"/>
      <c r="AH20" s="164"/>
      <c r="AI20" s="164"/>
      <c r="AJ20" s="164"/>
      <c r="AK20" s="165"/>
      <c r="AL20" s="163"/>
      <c r="AM20" s="164"/>
      <c r="AN20" s="164">
        <v>3.4960272627375053</v>
      </c>
      <c r="AO20" s="164"/>
      <c r="AP20" s="165"/>
      <c r="AQ20" s="163"/>
      <c r="AR20" s="164"/>
      <c r="AS20" s="164"/>
      <c r="AT20" s="164"/>
      <c r="AU20" s="165"/>
      <c r="AV20" s="163"/>
      <c r="AW20" s="164"/>
      <c r="AX20" s="164"/>
      <c r="AY20" s="164"/>
      <c r="AZ20" s="165"/>
      <c r="BA20" s="163"/>
      <c r="BB20" s="164"/>
      <c r="BC20" s="164"/>
      <c r="BD20" s="164"/>
      <c r="BE20" s="165"/>
      <c r="BF20" s="163"/>
      <c r="BG20" s="164"/>
      <c r="BH20" s="164"/>
      <c r="BI20" s="164"/>
      <c r="BJ20" s="165"/>
      <c r="BK20" s="170">
        <f>D20+J20+T20+AD20+AN20</f>
        <v>1842.296603423812</v>
      </c>
    </row>
    <row r="21" spans="1:63" x14ac:dyDescent="0.25">
      <c r="A21" s="158"/>
      <c r="B21" s="162" t="s">
        <v>129</v>
      </c>
      <c r="C21" s="163"/>
      <c r="D21" s="164">
        <f>SUM(D20)</f>
        <v>266.89792829616425</v>
      </c>
      <c r="E21" s="164"/>
      <c r="F21" s="164"/>
      <c r="G21" s="165"/>
      <c r="H21" s="163"/>
      <c r="I21" s="164"/>
      <c r="J21" s="168">
        <f>SUM(J20)</f>
        <v>1479.2744480738725</v>
      </c>
      <c r="K21" s="164"/>
      <c r="L21" s="165"/>
      <c r="M21" s="163"/>
      <c r="N21" s="164"/>
      <c r="O21" s="164"/>
      <c r="P21" s="164"/>
      <c r="Q21" s="165"/>
      <c r="R21" s="163"/>
      <c r="S21" s="164"/>
      <c r="T21" s="169">
        <f>SUM(T20)</f>
        <v>49.510530217275061</v>
      </c>
      <c r="U21" s="164"/>
      <c r="V21" s="165"/>
      <c r="W21" s="163"/>
      <c r="X21" s="164"/>
      <c r="Y21" s="164"/>
      <c r="Z21" s="164"/>
      <c r="AA21" s="165"/>
      <c r="AB21" s="163"/>
      <c r="AC21" s="164"/>
      <c r="AD21" s="164">
        <f>SUM(AD20)</f>
        <v>43.117669573762562</v>
      </c>
      <c r="AE21" s="164"/>
      <c r="AF21" s="165"/>
      <c r="AG21" s="163"/>
      <c r="AH21" s="164"/>
      <c r="AI21" s="164"/>
      <c r="AJ21" s="164"/>
      <c r="AK21" s="165"/>
      <c r="AL21" s="163"/>
      <c r="AM21" s="164"/>
      <c r="AN21" s="164">
        <f>SUM(AN20)</f>
        <v>3.4960272627375053</v>
      </c>
      <c r="AO21" s="164"/>
      <c r="AP21" s="165"/>
      <c r="AQ21" s="163"/>
      <c r="AR21" s="164"/>
      <c r="AS21" s="164"/>
      <c r="AT21" s="164"/>
      <c r="AU21" s="165"/>
      <c r="AV21" s="163"/>
      <c r="AW21" s="164"/>
      <c r="AX21" s="164"/>
      <c r="AY21" s="164"/>
      <c r="AZ21" s="165"/>
      <c r="BA21" s="163"/>
      <c r="BB21" s="164"/>
      <c r="BC21" s="164"/>
      <c r="BD21" s="164"/>
      <c r="BE21" s="165"/>
      <c r="BF21" s="163"/>
      <c r="BG21" s="164"/>
      <c r="BH21" s="164"/>
      <c r="BI21" s="164"/>
      <c r="BJ21" s="165"/>
      <c r="BK21" s="170">
        <f>D21+J21+T21+AD21+AN21</f>
        <v>1842.296603423812</v>
      </c>
    </row>
    <row r="22" spans="1:63" x14ac:dyDescent="0.25">
      <c r="A22" s="158" t="s">
        <v>130</v>
      </c>
      <c r="B22" s="161" t="s">
        <v>131</v>
      </c>
      <c r="C22" s="290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  <c r="AA22" s="291"/>
      <c r="AB22" s="291"/>
      <c r="AC22" s="291"/>
      <c r="AD22" s="291"/>
      <c r="AE22" s="291"/>
      <c r="AF22" s="291"/>
      <c r="AG22" s="291"/>
      <c r="AH22" s="291"/>
      <c r="AI22" s="291"/>
      <c r="AJ22" s="291"/>
      <c r="AK22" s="291"/>
      <c r="AL22" s="291"/>
      <c r="AM22" s="291"/>
      <c r="AN22" s="291"/>
      <c r="AO22" s="291"/>
      <c r="AP22" s="291"/>
      <c r="AQ22" s="291"/>
      <c r="AR22" s="291"/>
      <c r="AS22" s="291"/>
      <c r="AT22" s="291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1"/>
      <c r="BF22" s="291"/>
      <c r="BG22" s="291"/>
      <c r="BH22" s="291"/>
      <c r="BI22" s="291"/>
      <c r="BJ22" s="291"/>
      <c r="BK22" s="292"/>
    </row>
    <row r="23" spans="1:63" x14ac:dyDescent="0.25">
      <c r="A23" s="158"/>
      <c r="B23" s="162" t="s">
        <v>115</v>
      </c>
      <c r="C23" s="163"/>
      <c r="D23" s="164"/>
      <c r="E23" s="164"/>
      <c r="F23" s="164"/>
      <c r="G23" s="165"/>
      <c r="H23" s="163"/>
      <c r="I23" s="164"/>
      <c r="J23" s="164"/>
      <c r="K23" s="164"/>
      <c r="L23" s="165"/>
      <c r="M23" s="163"/>
      <c r="N23" s="164"/>
      <c r="O23" s="164"/>
      <c r="P23" s="164"/>
      <c r="Q23" s="165"/>
      <c r="R23" s="163"/>
      <c r="S23" s="164"/>
      <c r="T23" s="164"/>
      <c r="U23" s="164"/>
      <c r="V23" s="165"/>
      <c r="W23" s="163"/>
      <c r="X23" s="164"/>
      <c r="Y23" s="164"/>
      <c r="Z23" s="164"/>
      <c r="AA23" s="165"/>
      <c r="AB23" s="163"/>
      <c r="AC23" s="164"/>
      <c r="AD23" s="164"/>
      <c r="AE23" s="164"/>
      <c r="AF23" s="165"/>
      <c r="AG23" s="163"/>
      <c r="AH23" s="164"/>
      <c r="AI23" s="164"/>
      <c r="AJ23" s="164"/>
      <c r="AK23" s="165"/>
      <c r="AL23" s="163"/>
      <c r="AM23" s="164"/>
      <c r="AN23" s="164"/>
      <c r="AO23" s="164"/>
      <c r="AP23" s="165"/>
      <c r="AQ23" s="163"/>
      <c r="AR23" s="164"/>
      <c r="AS23" s="164"/>
      <c r="AT23" s="164"/>
      <c r="AU23" s="165"/>
      <c r="AV23" s="163"/>
      <c r="AW23" s="164"/>
      <c r="AX23" s="164"/>
      <c r="AY23" s="164"/>
      <c r="AZ23" s="165"/>
      <c r="BA23" s="163"/>
      <c r="BB23" s="164"/>
      <c r="BC23" s="164"/>
      <c r="BD23" s="164"/>
      <c r="BE23" s="165"/>
      <c r="BF23" s="163"/>
      <c r="BG23" s="164"/>
      <c r="BH23" s="164"/>
      <c r="BI23" s="164"/>
      <c r="BJ23" s="165"/>
      <c r="BK23" s="166"/>
    </row>
    <row r="24" spans="1:63" x14ac:dyDescent="0.25">
      <c r="A24" s="158"/>
      <c r="B24" s="162" t="s">
        <v>132</v>
      </c>
      <c r="C24" s="163"/>
      <c r="D24" s="164"/>
      <c r="E24" s="164"/>
      <c r="F24" s="164"/>
      <c r="G24" s="165"/>
      <c r="H24" s="163"/>
      <c r="I24" s="164"/>
      <c r="J24" s="164"/>
      <c r="K24" s="164"/>
      <c r="L24" s="165"/>
      <c r="M24" s="163"/>
      <c r="N24" s="164"/>
      <c r="O24" s="164"/>
      <c r="P24" s="164"/>
      <c r="Q24" s="165"/>
      <c r="R24" s="163"/>
      <c r="S24" s="164"/>
      <c r="T24" s="164"/>
      <c r="U24" s="164"/>
      <c r="V24" s="165"/>
      <c r="W24" s="163"/>
      <c r="X24" s="164"/>
      <c r="Y24" s="164"/>
      <c r="Z24" s="164"/>
      <c r="AA24" s="165"/>
      <c r="AB24" s="163"/>
      <c r="AC24" s="164"/>
      <c r="AD24" s="164"/>
      <c r="AE24" s="164"/>
      <c r="AF24" s="165"/>
      <c r="AG24" s="163"/>
      <c r="AH24" s="164"/>
      <c r="AI24" s="164"/>
      <c r="AJ24" s="164"/>
      <c r="AK24" s="165"/>
      <c r="AL24" s="163"/>
      <c r="AM24" s="164"/>
      <c r="AN24" s="164"/>
      <c r="AO24" s="164"/>
      <c r="AP24" s="165"/>
      <c r="AQ24" s="163"/>
      <c r="AR24" s="164"/>
      <c r="AS24" s="164"/>
      <c r="AT24" s="164"/>
      <c r="AU24" s="165"/>
      <c r="AV24" s="163"/>
      <c r="AW24" s="164"/>
      <c r="AX24" s="164"/>
      <c r="AY24" s="164"/>
      <c r="AZ24" s="165"/>
      <c r="BA24" s="163"/>
      <c r="BB24" s="164"/>
      <c r="BC24" s="164"/>
      <c r="BD24" s="164"/>
      <c r="BE24" s="165"/>
      <c r="BF24" s="163"/>
      <c r="BG24" s="164"/>
      <c r="BH24" s="164"/>
      <c r="BI24" s="164"/>
      <c r="BJ24" s="165"/>
      <c r="BK24" s="166"/>
    </row>
    <row r="25" spans="1:63" x14ac:dyDescent="0.25">
      <c r="A25" s="158"/>
      <c r="B25" s="171" t="s">
        <v>133</v>
      </c>
      <c r="C25" s="163"/>
      <c r="D25" s="164"/>
      <c r="E25" s="164"/>
      <c r="F25" s="164"/>
      <c r="G25" s="165"/>
      <c r="H25" s="163"/>
      <c r="I25" s="164"/>
      <c r="J25" s="164"/>
      <c r="K25" s="164"/>
      <c r="L25" s="165"/>
      <c r="M25" s="163"/>
      <c r="N25" s="164"/>
      <c r="O25" s="164"/>
      <c r="P25" s="164"/>
      <c r="Q25" s="165"/>
      <c r="R25" s="163"/>
      <c r="S25" s="164"/>
      <c r="T25" s="164"/>
      <c r="U25" s="164"/>
      <c r="V25" s="165"/>
      <c r="W25" s="163"/>
      <c r="X25" s="164"/>
      <c r="Y25" s="164"/>
      <c r="Z25" s="164"/>
      <c r="AA25" s="165"/>
      <c r="AB25" s="163"/>
      <c r="AC25" s="164"/>
      <c r="AD25" s="164"/>
      <c r="AE25" s="164"/>
      <c r="AF25" s="165"/>
      <c r="AG25" s="163"/>
      <c r="AH25" s="164"/>
      <c r="AI25" s="164"/>
      <c r="AJ25" s="164"/>
      <c r="AK25" s="165"/>
      <c r="AL25" s="163"/>
      <c r="AM25" s="164"/>
      <c r="AN25" s="164"/>
      <c r="AO25" s="164"/>
      <c r="AP25" s="165"/>
      <c r="AQ25" s="163"/>
      <c r="AR25" s="164"/>
      <c r="AS25" s="164"/>
      <c r="AT25" s="164"/>
      <c r="AU25" s="165"/>
      <c r="AV25" s="163"/>
      <c r="AW25" s="164"/>
      <c r="AX25" s="164"/>
      <c r="AY25" s="164"/>
      <c r="AZ25" s="165"/>
      <c r="BA25" s="163"/>
      <c r="BB25" s="164"/>
      <c r="BC25" s="164"/>
      <c r="BD25" s="164"/>
      <c r="BE25" s="165"/>
      <c r="BF25" s="163"/>
      <c r="BG25" s="164"/>
      <c r="BH25" s="164"/>
      <c r="BI25" s="164"/>
      <c r="BJ25" s="165"/>
      <c r="BK25" s="166"/>
    </row>
    <row r="26" spans="1:63" ht="3.75" customHeight="1" x14ac:dyDescent="0.25">
      <c r="A26" s="158"/>
      <c r="B26" s="172"/>
      <c r="C26" s="290"/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  <c r="AA26" s="291"/>
      <c r="AB26" s="291"/>
      <c r="AC26" s="291"/>
      <c r="AD26" s="291"/>
      <c r="AE26" s="291"/>
      <c r="AF26" s="291"/>
      <c r="AG26" s="291"/>
      <c r="AH26" s="291"/>
      <c r="AI26" s="291"/>
      <c r="AJ26" s="291"/>
      <c r="AK26" s="291"/>
      <c r="AL26" s="291"/>
      <c r="AM26" s="291"/>
      <c r="AN26" s="291"/>
      <c r="AO26" s="291"/>
      <c r="AP26" s="291"/>
      <c r="AQ26" s="291"/>
      <c r="AR26" s="291"/>
      <c r="AS26" s="291"/>
      <c r="AT26" s="291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1"/>
      <c r="BF26" s="291"/>
      <c r="BG26" s="291"/>
      <c r="BH26" s="291"/>
      <c r="BI26" s="291"/>
      <c r="BJ26" s="291"/>
      <c r="BK26" s="292"/>
    </row>
    <row r="27" spans="1:63" x14ac:dyDescent="0.25">
      <c r="A27" s="158" t="s">
        <v>134</v>
      </c>
      <c r="B27" s="159" t="s">
        <v>135</v>
      </c>
      <c r="C27" s="290"/>
      <c r="D27" s="291"/>
      <c r="E27" s="291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91"/>
      <c r="AL27" s="291"/>
      <c r="AM27" s="291"/>
      <c r="AN27" s="291"/>
      <c r="AO27" s="291"/>
      <c r="AP27" s="291"/>
      <c r="AQ27" s="291"/>
      <c r="AR27" s="291"/>
      <c r="AS27" s="291"/>
      <c r="AT27" s="291"/>
      <c r="AU27" s="291"/>
      <c r="AV27" s="291"/>
      <c r="AW27" s="291"/>
      <c r="AX27" s="291"/>
      <c r="AY27" s="291"/>
      <c r="AZ27" s="291"/>
      <c r="BA27" s="291"/>
      <c r="BB27" s="291"/>
      <c r="BC27" s="291"/>
      <c r="BD27" s="291"/>
      <c r="BE27" s="291"/>
      <c r="BF27" s="291"/>
      <c r="BG27" s="291"/>
      <c r="BH27" s="291"/>
      <c r="BI27" s="291"/>
      <c r="BJ27" s="291"/>
      <c r="BK27" s="292"/>
    </row>
    <row r="28" spans="1:63" s="173" customFormat="1" x14ac:dyDescent="0.25">
      <c r="A28" s="158" t="s">
        <v>113</v>
      </c>
      <c r="B28" s="161" t="s">
        <v>136</v>
      </c>
      <c r="C28" s="293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D28" s="294"/>
      <c r="AE28" s="294"/>
      <c r="AF28" s="294"/>
      <c r="AG28" s="294"/>
      <c r="AH28" s="294"/>
      <c r="AI28" s="294"/>
      <c r="AJ28" s="294"/>
      <c r="AK28" s="294"/>
      <c r="AL28" s="294"/>
      <c r="AM28" s="294"/>
      <c r="AN28" s="294"/>
      <c r="AO28" s="294"/>
      <c r="AP28" s="294"/>
      <c r="AQ28" s="294"/>
      <c r="AR28" s="294"/>
      <c r="AS28" s="294"/>
      <c r="AT28" s="294"/>
      <c r="AU28" s="294"/>
      <c r="AV28" s="294"/>
      <c r="AW28" s="294"/>
      <c r="AX28" s="294"/>
      <c r="AY28" s="294"/>
      <c r="AZ28" s="294"/>
      <c r="BA28" s="294"/>
      <c r="BB28" s="294"/>
      <c r="BC28" s="294"/>
      <c r="BD28" s="294"/>
      <c r="BE28" s="294"/>
      <c r="BF28" s="294"/>
      <c r="BG28" s="294"/>
      <c r="BH28" s="294"/>
      <c r="BI28" s="294"/>
      <c r="BJ28" s="294"/>
      <c r="BK28" s="295"/>
    </row>
    <row r="29" spans="1:63" s="173" customFormat="1" x14ac:dyDescent="0.25">
      <c r="A29" s="158"/>
      <c r="B29" s="162" t="s">
        <v>115</v>
      </c>
      <c r="C29" s="174"/>
      <c r="D29" s="175"/>
      <c r="E29" s="175"/>
      <c r="F29" s="175"/>
      <c r="G29" s="176"/>
      <c r="H29" s="174"/>
      <c r="I29" s="175"/>
      <c r="J29" s="175"/>
      <c r="K29" s="175"/>
      <c r="L29" s="176"/>
      <c r="M29" s="174"/>
      <c r="N29" s="175"/>
      <c r="O29" s="175"/>
      <c r="P29" s="175"/>
      <c r="Q29" s="176"/>
      <c r="R29" s="174"/>
      <c r="S29" s="175"/>
      <c r="T29" s="175"/>
      <c r="U29" s="175"/>
      <c r="V29" s="176"/>
      <c r="W29" s="174"/>
      <c r="X29" s="175"/>
      <c r="Y29" s="175"/>
      <c r="Z29" s="175"/>
      <c r="AA29" s="176"/>
      <c r="AB29" s="174"/>
      <c r="AC29" s="175"/>
      <c r="AD29" s="175"/>
      <c r="AE29" s="175"/>
      <c r="AF29" s="176"/>
      <c r="AG29" s="174"/>
      <c r="AH29" s="175"/>
      <c r="AI29" s="175"/>
      <c r="AJ29" s="175"/>
      <c r="AK29" s="176"/>
      <c r="AL29" s="174"/>
      <c r="AM29" s="175"/>
      <c r="AN29" s="175"/>
      <c r="AO29" s="175"/>
      <c r="AP29" s="176"/>
      <c r="AQ29" s="174"/>
      <c r="AR29" s="175"/>
      <c r="AS29" s="175"/>
      <c r="AT29" s="175"/>
      <c r="AU29" s="176"/>
      <c r="AV29" s="174"/>
      <c r="AW29" s="175"/>
      <c r="AX29" s="175"/>
      <c r="AY29" s="175"/>
      <c r="AZ29" s="176"/>
      <c r="BA29" s="174"/>
      <c r="BB29" s="175"/>
      <c r="BC29" s="175"/>
      <c r="BD29" s="175"/>
      <c r="BE29" s="176"/>
      <c r="BF29" s="174"/>
      <c r="BG29" s="175"/>
      <c r="BH29" s="175"/>
      <c r="BI29" s="175"/>
      <c r="BJ29" s="176"/>
      <c r="BK29" s="158"/>
    </row>
    <row r="30" spans="1:63" s="173" customFormat="1" x14ac:dyDescent="0.25">
      <c r="A30" s="158"/>
      <c r="B30" s="162" t="s">
        <v>116</v>
      </c>
      <c r="C30" s="174"/>
      <c r="D30" s="175"/>
      <c r="E30" s="175"/>
      <c r="F30" s="175"/>
      <c r="G30" s="176"/>
      <c r="H30" s="174"/>
      <c r="I30" s="175"/>
      <c r="J30" s="175"/>
      <c r="K30" s="175"/>
      <c r="L30" s="176"/>
      <c r="M30" s="174"/>
      <c r="N30" s="175"/>
      <c r="O30" s="175"/>
      <c r="P30" s="175"/>
      <c r="Q30" s="176"/>
      <c r="R30" s="174"/>
      <c r="S30" s="175"/>
      <c r="T30" s="175"/>
      <c r="U30" s="175"/>
      <c r="V30" s="176"/>
      <c r="W30" s="174"/>
      <c r="X30" s="175"/>
      <c r="Y30" s="175"/>
      <c r="Z30" s="175"/>
      <c r="AA30" s="176"/>
      <c r="AB30" s="174"/>
      <c r="AC30" s="175"/>
      <c r="AD30" s="175"/>
      <c r="AE30" s="175"/>
      <c r="AF30" s="176"/>
      <c r="AG30" s="174"/>
      <c r="AH30" s="175"/>
      <c r="AI30" s="175"/>
      <c r="AJ30" s="175"/>
      <c r="AK30" s="176"/>
      <c r="AL30" s="174"/>
      <c r="AM30" s="175"/>
      <c r="AN30" s="175"/>
      <c r="AO30" s="175"/>
      <c r="AP30" s="176"/>
      <c r="AQ30" s="174"/>
      <c r="AR30" s="175"/>
      <c r="AS30" s="175"/>
      <c r="AT30" s="175"/>
      <c r="AU30" s="176"/>
      <c r="AV30" s="174"/>
      <c r="AW30" s="175"/>
      <c r="AX30" s="175"/>
      <c r="AY30" s="175"/>
      <c r="AZ30" s="176"/>
      <c r="BA30" s="174"/>
      <c r="BB30" s="175"/>
      <c r="BC30" s="175"/>
      <c r="BD30" s="175"/>
      <c r="BE30" s="176"/>
      <c r="BF30" s="174"/>
      <c r="BG30" s="175"/>
      <c r="BH30" s="175"/>
      <c r="BI30" s="175"/>
      <c r="BJ30" s="176"/>
      <c r="BK30" s="158"/>
    </row>
    <row r="31" spans="1:63" x14ac:dyDescent="0.25">
      <c r="A31" s="158" t="s">
        <v>117</v>
      </c>
      <c r="B31" s="161" t="s">
        <v>43</v>
      </c>
      <c r="C31" s="290"/>
      <c r="D31" s="291"/>
      <c r="E31" s="291"/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  <c r="AA31" s="291"/>
      <c r="AB31" s="291"/>
      <c r="AC31" s="291"/>
      <c r="AD31" s="291"/>
      <c r="AE31" s="291"/>
      <c r="AF31" s="291"/>
      <c r="AG31" s="291"/>
      <c r="AH31" s="291"/>
      <c r="AI31" s="291"/>
      <c r="AJ31" s="291"/>
      <c r="AK31" s="291"/>
      <c r="AL31" s="291"/>
      <c r="AM31" s="291"/>
      <c r="AN31" s="291"/>
      <c r="AO31" s="291"/>
      <c r="AP31" s="291"/>
      <c r="AQ31" s="291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291"/>
      <c r="BD31" s="291"/>
      <c r="BE31" s="291"/>
      <c r="BF31" s="291"/>
      <c r="BG31" s="291"/>
      <c r="BH31" s="291"/>
      <c r="BI31" s="291"/>
      <c r="BJ31" s="291"/>
      <c r="BK31" s="292"/>
    </row>
    <row r="32" spans="1:63" x14ac:dyDescent="0.25">
      <c r="A32" s="158"/>
      <c r="B32" s="162" t="s">
        <v>115</v>
      </c>
      <c r="C32" s="163"/>
      <c r="D32" s="164"/>
      <c r="E32" s="164"/>
      <c r="F32" s="164"/>
      <c r="G32" s="165"/>
      <c r="H32" s="163"/>
      <c r="I32" s="164"/>
      <c r="J32" s="164"/>
      <c r="K32" s="164"/>
      <c r="L32" s="165"/>
      <c r="M32" s="163"/>
      <c r="N32" s="164"/>
      <c r="O32" s="164"/>
      <c r="P32" s="164"/>
      <c r="Q32" s="165"/>
      <c r="R32" s="163"/>
      <c r="S32" s="164"/>
      <c r="T32" s="164"/>
      <c r="U32" s="164"/>
      <c r="V32" s="165"/>
      <c r="W32" s="163"/>
      <c r="X32" s="164"/>
      <c r="Y32" s="164"/>
      <c r="Z32" s="164"/>
      <c r="AA32" s="165"/>
      <c r="AB32" s="163"/>
      <c r="AC32" s="164"/>
      <c r="AD32" s="164"/>
      <c r="AE32" s="164"/>
      <c r="AF32" s="165"/>
      <c r="AG32" s="163"/>
      <c r="AH32" s="164"/>
      <c r="AI32" s="164"/>
      <c r="AJ32" s="164"/>
      <c r="AK32" s="165"/>
      <c r="AL32" s="163"/>
      <c r="AM32" s="164"/>
      <c r="AN32" s="164"/>
      <c r="AO32" s="164"/>
      <c r="AP32" s="165"/>
      <c r="AQ32" s="163"/>
      <c r="AR32" s="164"/>
      <c r="AS32" s="164"/>
      <c r="AT32" s="164"/>
      <c r="AU32" s="165"/>
      <c r="AV32" s="163"/>
      <c r="AW32" s="164"/>
      <c r="AX32" s="164"/>
      <c r="AY32" s="164"/>
      <c r="AZ32" s="165"/>
      <c r="BA32" s="163"/>
      <c r="BB32" s="164"/>
      <c r="BC32" s="164"/>
      <c r="BD32" s="164"/>
      <c r="BE32" s="165"/>
      <c r="BF32" s="163"/>
      <c r="BG32" s="164"/>
      <c r="BH32" s="164"/>
      <c r="BI32" s="164"/>
      <c r="BJ32" s="165"/>
      <c r="BK32" s="166"/>
    </row>
    <row r="33" spans="1:63" x14ac:dyDescent="0.25">
      <c r="A33" s="158"/>
      <c r="B33" s="162" t="s">
        <v>119</v>
      </c>
      <c r="C33" s="163"/>
      <c r="D33" s="164"/>
      <c r="E33" s="164"/>
      <c r="F33" s="164"/>
      <c r="G33" s="165"/>
      <c r="H33" s="163"/>
      <c r="I33" s="164"/>
      <c r="J33" s="164"/>
      <c r="K33" s="164"/>
      <c r="L33" s="165"/>
      <c r="M33" s="163"/>
      <c r="N33" s="164"/>
      <c r="O33" s="164"/>
      <c r="P33" s="164"/>
      <c r="Q33" s="165"/>
      <c r="R33" s="163"/>
      <c r="S33" s="164"/>
      <c r="T33" s="164"/>
      <c r="U33" s="164"/>
      <c r="V33" s="165"/>
      <c r="W33" s="163"/>
      <c r="X33" s="164"/>
      <c r="Y33" s="164"/>
      <c r="Z33" s="164"/>
      <c r="AA33" s="165"/>
      <c r="AB33" s="163"/>
      <c r="AC33" s="164"/>
      <c r="AD33" s="164"/>
      <c r="AE33" s="164"/>
      <c r="AF33" s="165"/>
      <c r="AG33" s="163"/>
      <c r="AH33" s="164"/>
      <c r="AI33" s="164"/>
      <c r="AJ33" s="164"/>
      <c r="AK33" s="165"/>
      <c r="AL33" s="163"/>
      <c r="AM33" s="164"/>
      <c r="AN33" s="164"/>
      <c r="AO33" s="164"/>
      <c r="AP33" s="165"/>
      <c r="AQ33" s="163"/>
      <c r="AR33" s="164"/>
      <c r="AS33" s="164"/>
      <c r="AT33" s="164"/>
      <c r="AU33" s="165"/>
      <c r="AV33" s="163"/>
      <c r="AW33" s="164"/>
      <c r="AX33" s="164"/>
      <c r="AY33" s="164"/>
      <c r="AZ33" s="165"/>
      <c r="BA33" s="163"/>
      <c r="BB33" s="164"/>
      <c r="BC33" s="164"/>
      <c r="BD33" s="164"/>
      <c r="BE33" s="165"/>
      <c r="BF33" s="163"/>
      <c r="BG33" s="164"/>
      <c r="BH33" s="164"/>
      <c r="BI33" s="164"/>
      <c r="BJ33" s="165"/>
      <c r="BK33" s="166"/>
    </row>
    <row r="34" spans="1:63" x14ac:dyDescent="0.25">
      <c r="A34" s="158"/>
      <c r="B34" s="171" t="s">
        <v>137</v>
      </c>
      <c r="C34" s="163"/>
      <c r="D34" s="164"/>
      <c r="E34" s="164"/>
      <c r="F34" s="164"/>
      <c r="G34" s="165"/>
      <c r="H34" s="163"/>
      <c r="I34" s="164"/>
      <c r="J34" s="164"/>
      <c r="K34" s="164"/>
      <c r="L34" s="165"/>
      <c r="M34" s="163"/>
      <c r="N34" s="164"/>
      <c r="O34" s="164"/>
      <c r="P34" s="164"/>
      <c r="Q34" s="165"/>
      <c r="R34" s="163"/>
      <c r="S34" s="164"/>
      <c r="T34" s="164"/>
      <c r="U34" s="164"/>
      <c r="V34" s="165"/>
      <c r="W34" s="163"/>
      <c r="X34" s="164"/>
      <c r="Y34" s="164"/>
      <c r="Z34" s="164"/>
      <c r="AA34" s="165"/>
      <c r="AB34" s="163"/>
      <c r="AC34" s="164"/>
      <c r="AD34" s="164"/>
      <c r="AE34" s="164"/>
      <c r="AF34" s="165"/>
      <c r="AG34" s="163"/>
      <c r="AH34" s="164"/>
      <c r="AI34" s="164"/>
      <c r="AJ34" s="164"/>
      <c r="AK34" s="165"/>
      <c r="AL34" s="163"/>
      <c r="AM34" s="164"/>
      <c r="AN34" s="164"/>
      <c r="AO34" s="164"/>
      <c r="AP34" s="165"/>
      <c r="AQ34" s="163"/>
      <c r="AR34" s="164"/>
      <c r="AS34" s="164"/>
      <c r="AT34" s="164"/>
      <c r="AU34" s="165"/>
      <c r="AV34" s="163"/>
      <c r="AW34" s="164"/>
      <c r="AX34" s="164"/>
      <c r="AY34" s="164"/>
      <c r="AZ34" s="165"/>
      <c r="BA34" s="163"/>
      <c r="BB34" s="164"/>
      <c r="BC34" s="164"/>
      <c r="BD34" s="164"/>
      <c r="BE34" s="165"/>
      <c r="BF34" s="163"/>
      <c r="BG34" s="164"/>
      <c r="BH34" s="164"/>
      <c r="BI34" s="164"/>
      <c r="BJ34" s="165"/>
      <c r="BK34" s="166"/>
    </row>
    <row r="35" spans="1:63" ht="3" customHeight="1" x14ac:dyDescent="0.25">
      <c r="A35" s="158"/>
      <c r="B35" s="161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  <c r="AA35" s="291"/>
      <c r="AB35" s="291"/>
      <c r="AC35" s="291"/>
      <c r="AD35" s="291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1"/>
      <c r="AW35" s="291"/>
      <c r="AX35" s="291"/>
      <c r="AY35" s="291"/>
      <c r="AZ35" s="291"/>
      <c r="BA35" s="291"/>
      <c r="BB35" s="291"/>
      <c r="BC35" s="291"/>
      <c r="BD35" s="291"/>
      <c r="BE35" s="291"/>
      <c r="BF35" s="291"/>
      <c r="BG35" s="291"/>
      <c r="BH35" s="291"/>
      <c r="BI35" s="291"/>
      <c r="BJ35" s="291"/>
      <c r="BK35" s="292"/>
    </row>
    <row r="36" spans="1:63" x14ac:dyDescent="0.25">
      <c r="A36" s="158" t="s">
        <v>138</v>
      </c>
      <c r="B36" s="159" t="s">
        <v>139</v>
      </c>
      <c r="C36" s="290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1"/>
      <c r="AP36" s="291"/>
      <c r="AQ36" s="291"/>
      <c r="AR36" s="291"/>
      <c r="AS36" s="291"/>
      <c r="AT36" s="291"/>
      <c r="AU36" s="291"/>
      <c r="AV36" s="291"/>
      <c r="AW36" s="291"/>
      <c r="AX36" s="291"/>
      <c r="AY36" s="291"/>
      <c r="AZ36" s="291"/>
      <c r="BA36" s="291"/>
      <c r="BB36" s="291"/>
      <c r="BC36" s="291"/>
      <c r="BD36" s="291"/>
      <c r="BE36" s="291"/>
      <c r="BF36" s="291"/>
      <c r="BG36" s="291"/>
      <c r="BH36" s="291"/>
      <c r="BI36" s="291"/>
      <c r="BJ36" s="291"/>
      <c r="BK36" s="292"/>
    </row>
    <row r="37" spans="1:63" x14ac:dyDescent="0.25">
      <c r="A37" s="158" t="s">
        <v>113</v>
      </c>
      <c r="B37" s="161" t="s">
        <v>140</v>
      </c>
      <c r="C37" s="290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  <c r="AA37" s="291"/>
      <c r="AB37" s="291"/>
      <c r="AC37" s="291"/>
      <c r="AD37" s="291"/>
      <c r="AE37" s="291"/>
      <c r="AF37" s="291"/>
      <c r="AG37" s="291"/>
      <c r="AH37" s="291"/>
      <c r="AI37" s="291"/>
      <c r="AJ37" s="291"/>
      <c r="AK37" s="291"/>
      <c r="AL37" s="291"/>
      <c r="AM37" s="291"/>
      <c r="AN37" s="291"/>
      <c r="AO37" s="291"/>
      <c r="AP37" s="291"/>
      <c r="AQ37" s="291"/>
      <c r="AR37" s="291"/>
      <c r="AS37" s="291"/>
      <c r="AT37" s="291"/>
      <c r="AU37" s="291"/>
      <c r="AV37" s="291"/>
      <c r="AW37" s="291"/>
      <c r="AX37" s="291"/>
      <c r="AY37" s="291"/>
      <c r="AZ37" s="291"/>
      <c r="BA37" s="291"/>
      <c r="BB37" s="291"/>
      <c r="BC37" s="291"/>
      <c r="BD37" s="291"/>
      <c r="BE37" s="291"/>
      <c r="BF37" s="291"/>
      <c r="BG37" s="291"/>
      <c r="BH37" s="291"/>
      <c r="BI37" s="291"/>
      <c r="BJ37" s="291"/>
      <c r="BK37" s="292"/>
    </row>
    <row r="38" spans="1:63" x14ac:dyDescent="0.25">
      <c r="A38" s="158"/>
      <c r="B38" s="162" t="s">
        <v>115</v>
      </c>
      <c r="C38" s="163"/>
      <c r="D38" s="164"/>
      <c r="E38" s="164"/>
      <c r="F38" s="164"/>
      <c r="G38" s="165"/>
      <c r="H38" s="163"/>
      <c r="I38" s="164"/>
      <c r="J38" s="164"/>
      <c r="K38" s="164"/>
      <c r="L38" s="165"/>
      <c r="M38" s="163"/>
      <c r="N38" s="164"/>
      <c r="O38" s="164"/>
      <c r="P38" s="164"/>
      <c r="Q38" s="165"/>
      <c r="R38" s="163"/>
      <c r="S38" s="164"/>
      <c r="T38" s="164"/>
      <c r="U38" s="164"/>
      <c r="V38" s="165"/>
      <c r="W38" s="163"/>
      <c r="X38" s="164"/>
      <c r="Y38" s="164"/>
      <c r="Z38" s="164"/>
      <c r="AA38" s="165"/>
      <c r="AB38" s="163"/>
      <c r="AC38" s="164"/>
      <c r="AD38" s="164"/>
      <c r="AE38" s="164"/>
      <c r="AF38" s="165"/>
      <c r="AG38" s="163"/>
      <c r="AH38" s="164"/>
      <c r="AI38" s="164"/>
      <c r="AJ38" s="164"/>
      <c r="AK38" s="165"/>
      <c r="AL38" s="163"/>
      <c r="AM38" s="164"/>
      <c r="AN38" s="164"/>
      <c r="AO38" s="164"/>
      <c r="AP38" s="165"/>
      <c r="AQ38" s="163"/>
      <c r="AR38" s="164"/>
      <c r="AS38" s="164"/>
      <c r="AT38" s="164"/>
      <c r="AU38" s="165"/>
      <c r="AV38" s="163"/>
      <c r="AW38" s="164"/>
      <c r="AX38" s="164"/>
      <c r="AY38" s="164"/>
      <c r="AZ38" s="165"/>
      <c r="BA38" s="163"/>
      <c r="BB38" s="164"/>
      <c r="BC38" s="164"/>
      <c r="BD38" s="164"/>
      <c r="BE38" s="165"/>
      <c r="BF38" s="163"/>
      <c r="BG38" s="164"/>
      <c r="BH38" s="164"/>
      <c r="BI38" s="164"/>
      <c r="BJ38" s="165"/>
      <c r="BK38" s="166"/>
    </row>
    <row r="39" spans="1:63" x14ac:dyDescent="0.25">
      <c r="A39" s="158"/>
      <c r="B39" s="171" t="s">
        <v>141</v>
      </c>
      <c r="C39" s="163"/>
      <c r="D39" s="164"/>
      <c r="E39" s="164"/>
      <c r="F39" s="164"/>
      <c r="G39" s="165"/>
      <c r="H39" s="163"/>
      <c r="I39" s="164"/>
      <c r="J39" s="164"/>
      <c r="K39" s="164"/>
      <c r="L39" s="165"/>
      <c r="M39" s="163"/>
      <c r="N39" s="164"/>
      <c r="O39" s="164"/>
      <c r="P39" s="164"/>
      <c r="Q39" s="165"/>
      <c r="R39" s="163"/>
      <c r="S39" s="164"/>
      <c r="T39" s="164"/>
      <c r="U39" s="164"/>
      <c r="V39" s="165"/>
      <c r="W39" s="163"/>
      <c r="X39" s="164"/>
      <c r="Y39" s="164"/>
      <c r="Z39" s="164"/>
      <c r="AA39" s="165"/>
      <c r="AB39" s="163"/>
      <c r="AC39" s="164"/>
      <c r="AD39" s="164"/>
      <c r="AE39" s="164"/>
      <c r="AF39" s="165"/>
      <c r="AG39" s="163"/>
      <c r="AH39" s="164"/>
      <c r="AI39" s="164"/>
      <c r="AJ39" s="164"/>
      <c r="AK39" s="165"/>
      <c r="AL39" s="163"/>
      <c r="AM39" s="164"/>
      <c r="AN39" s="164"/>
      <c r="AO39" s="164"/>
      <c r="AP39" s="165"/>
      <c r="AQ39" s="163"/>
      <c r="AR39" s="164"/>
      <c r="AS39" s="164"/>
      <c r="AT39" s="164"/>
      <c r="AU39" s="165"/>
      <c r="AV39" s="163"/>
      <c r="AW39" s="164"/>
      <c r="AX39" s="164"/>
      <c r="AY39" s="164"/>
      <c r="AZ39" s="165"/>
      <c r="BA39" s="163"/>
      <c r="BB39" s="164"/>
      <c r="BC39" s="164"/>
      <c r="BD39" s="164"/>
      <c r="BE39" s="165"/>
      <c r="BF39" s="163"/>
      <c r="BG39" s="164"/>
      <c r="BH39" s="164"/>
      <c r="BI39" s="164"/>
      <c r="BJ39" s="165"/>
      <c r="BK39" s="166"/>
    </row>
    <row r="40" spans="1:63" ht="2.25" customHeight="1" x14ac:dyDescent="0.25">
      <c r="A40" s="158"/>
      <c r="B40" s="161"/>
      <c r="C40" s="290"/>
      <c r="D40" s="291"/>
      <c r="E40" s="291"/>
      <c r="F40" s="291"/>
      <c r="G40" s="291"/>
      <c r="H40" s="291"/>
      <c r="I40" s="291"/>
      <c r="J40" s="291"/>
      <c r="K40" s="291"/>
      <c r="L40" s="291"/>
      <c r="M40" s="291"/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  <c r="AA40" s="291"/>
      <c r="AB40" s="291"/>
      <c r="AC40" s="291"/>
      <c r="AD40" s="291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1"/>
      <c r="AP40" s="291"/>
      <c r="AQ40" s="291"/>
      <c r="AR40" s="291"/>
      <c r="AS40" s="291"/>
      <c r="AT40" s="291"/>
      <c r="AU40" s="291"/>
      <c r="AV40" s="291"/>
      <c r="AW40" s="291"/>
      <c r="AX40" s="291"/>
      <c r="AY40" s="291"/>
      <c r="AZ40" s="291"/>
      <c r="BA40" s="291"/>
      <c r="BB40" s="291"/>
      <c r="BC40" s="291"/>
      <c r="BD40" s="291"/>
      <c r="BE40" s="291"/>
      <c r="BF40" s="291"/>
      <c r="BG40" s="291"/>
      <c r="BH40" s="291"/>
      <c r="BI40" s="291"/>
      <c r="BJ40" s="291"/>
      <c r="BK40" s="292"/>
    </row>
    <row r="41" spans="1:63" x14ac:dyDescent="0.25">
      <c r="A41" s="158" t="s">
        <v>142</v>
      </c>
      <c r="B41" s="159" t="s">
        <v>143</v>
      </c>
      <c r="C41" s="290"/>
      <c r="D41" s="291"/>
      <c r="E41" s="291"/>
      <c r="F41" s="291"/>
      <c r="G41" s="291"/>
      <c r="H41" s="291"/>
      <c r="I41" s="291"/>
      <c r="J41" s="291"/>
      <c r="K41" s="291"/>
      <c r="L41" s="291"/>
      <c r="M41" s="291"/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  <c r="AA41" s="291"/>
      <c r="AB41" s="291"/>
      <c r="AC41" s="291"/>
      <c r="AD41" s="291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1"/>
      <c r="AP41" s="291"/>
      <c r="AQ41" s="291"/>
      <c r="AR41" s="291"/>
      <c r="AS41" s="291"/>
      <c r="AT41" s="291"/>
      <c r="AU41" s="291"/>
      <c r="AV41" s="291"/>
      <c r="AW41" s="291"/>
      <c r="AX41" s="291"/>
      <c r="AY41" s="291"/>
      <c r="AZ41" s="291"/>
      <c r="BA41" s="291"/>
      <c r="BB41" s="291"/>
      <c r="BC41" s="291"/>
      <c r="BD41" s="291"/>
      <c r="BE41" s="291"/>
      <c r="BF41" s="291"/>
      <c r="BG41" s="291"/>
      <c r="BH41" s="291"/>
      <c r="BI41" s="291"/>
      <c r="BJ41" s="291"/>
      <c r="BK41" s="292"/>
    </row>
    <row r="42" spans="1:63" x14ac:dyDescent="0.25">
      <c r="A42" s="158" t="s">
        <v>113</v>
      </c>
      <c r="B42" s="161" t="s">
        <v>144</v>
      </c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291"/>
      <c r="U42" s="291"/>
      <c r="V42" s="291"/>
      <c r="W42" s="291"/>
      <c r="X42" s="291"/>
      <c r="Y42" s="291"/>
      <c r="Z42" s="291"/>
      <c r="AA42" s="291"/>
      <c r="AB42" s="291"/>
      <c r="AC42" s="291"/>
      <c r="AD42" s="291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1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1"/>
      <c r="BC42" s="291"/>
      <c r="BD42" s="291"/>
      <c r="BE42" s="291"/>
      <c r="BF42" s="291"/>
      <c r="BG42" s="291"/>
      <c r="BH42" s="291"/>
      <c r="BI42" s="291"/>
      <c r="BJ42" s="291"/>
      <c r="BK42" s="292"/>
    </row>
    <row r="43" spans="1:63" x14ac:dyDescent="0.25">
      <c r="A43" s="158"/>
      <c r="B43" s="162" t="s">
        <v>115</v>
      </c>
      <c r="C43" s="163"/>
      <c r="D43" s="164"/>
      <c r="E43" s="164"/>
      <c r="F43" s="164"/>
      <c r="G43" s="165"/>
      <c r="H43" s="163"/>
      <c r="I43" s="164"/>
      <c r="J43" s="164"/>
      <c r="K43" s="164"/>
      <c r="L43" s="165"/>
      <c r="M43" s="163"/>
      <c r="N43" s="164"/>
      <c r="O43" s="164"/>
      <c r="P43" s="164"/>
      <c r="Q43" s="165"/>
      <c r="R43" s="163"/>
      <c r="S43" s="164"/>
      <c r="T43" s="164"/>
      <c r="U43" s="164"/>
      <c r="V43" s="165"/>
      <c r="W43" s="163"/>
      <c r="X43" s="164"/>
      <c r="Y43" s="164"/>
      <c r="Z43" s="164"/>
      <c r="AA43" s="165"/>
      <c r="AB43" s="163"/>
      <c r="AC43" s="164"/>
      <c r="AD43" s="164"/>
      <c r="AE43" s="164"/>
      <c r="AF43" s="165"/>
      <c r="AG43" s="163"/>
      <c r="AH43" s="164"/>
      <c r="AI43" s="164"/>
      <c r="AJ43" s="164"/>
      <c r="AK43" s="165"/>
      <c r="AL43" s="163"/>
      <c r="AM43" s="164"/>
      <c r="AN43" s="164"/>
      <c r="AO43" s="164"/>
      <c r="AP43" s="165"/>
      <c r="AQ43" s="163"/>
      <c r="AR43" s="164"/>
      <c r="AS43" s="164"/>
      <c r="AT43" s="164"/>
      <c r="AU43" s="165"/>
      <c r="AV43" s="163"/>
      <c r="AW43" s="164"/>
      <c r="AX43" s="164"/>
      <c r="AY43" s="164"/>
      <c r="AZ43" s="165"/>
      <c r="BA43" s="163"/>
      <c r="BB43" s="164"/>
      <c r="BC43" s="164"/>
      <c r="BD43" s="164"/>
      <c r="BE43" s="165"/>
      <c r="BF43" s="163"/>
      <c r="BG43" s="164"/>
      <c r="BH43" s="164"/>
      <c r="BI43" s="164"/>
      <c r="BJ43" s="165"/>
      <c r="BK43" s="166"/>
    </row>
    <row r="44" spans="1:63" x14ac:dyDescent="0.25">
      <c r="A44" s="158"/>
      <c r="B44" s="162" t="s">
        <v>116</v>
      </c>
      <c r="C44" s="163"/>
      <c r="D44" s="164"/>
      <c r="E44" s="164"/>
      <c r="F44" s="164"/>
      <c r="G44" s="165"/>
      <c r="H44" s="163"/>
      <c r="I44" s="164"/>
      <c r="J44" s="164"/>
      <c r="K44" s="164"/>
      <c r="L44" s="165"/>
      <c r="M44" s="163"/>
      <c r="N44" s="164"/>
      <c r="O44" s="164"/>
      <c r="P44" s="164"/>
      <c r="Q44" s="165"/>
      <c r="R44" s="163"/>
      <c r="S44" s="164"/>
      <c r="T44" s="164"/>
      <c r="U44" s="164"/>
      <c r="V44" s="165"/>
      <c r="W44" s="163"/>
      <c r="X44" s="164"/>
      <c r="Y44" s="164"/>
      <c r="Z44" s="164"/>
      <c r="AA44" s="165"/>
      <c r="AB44" s="163"/>
      <c r="AC44" s="164"/>
      <c r="AD44" s="164"/>
      <c r="AE44" s="164"/>
      <c r="AF44" s="165"/>
      <c r="AG44" s="163"/>
      <c r="AH44" s="164"/>
      <c r="AI44" s="164"/>
      <c r="AJ44" s="164"/>
      <c r="AK44" s="165"/>
      <c r="AL44" s="163"/>
      <c r="AM44" s="164"/>
      <c r="AN44" s="164"/>
      <c r="AO44" s="164"/>
      <c r="AP44" s="165"/>
      <c r="AQ44" s="163"/>
      <c r="AR44" s="164"/>
      <c r="AS44" s="164"/>
      <c r="AT44" s="164"/>
      <c r="AU44" s="165"/>
      <c r="AV44" s="163"/>
      <c r="AW44" s="164"/>
      <c r="AX44" s="164"/>
      <c r="AY44" s="164"/>
      <c r="AZ44" s="165"/>
      <c r="BA44" s="163"/>
      <c r="BB44" s="164"/>
      <c r="BC44" s="164"/>
      <c r="BD44" s="164"/>
      <c r="BE44" s="165"/>
      <c r="BF44" s="163"/>
      <c r="BG44" s="164"/>
      <c r="BH44" s="164"/>
      <c r="BI44" s="164"/>
      <c r="BJ44" s="165"/>
      <c r="BK44" s="166"/>
    </row>
    <row r="45" spans="1:63" x14ac:dyDescent="0.25">
      <c r="A45" s="158" t="s">
        <v>117</v>
      </c>
      <c r="B45" s="161" t="s">
        <v>145</v>
      </c>
      <c r="C45" s="290"/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1"/>
      <c r="AR45" s="291"/>
      <c r="AS45" s="291"/>
      <c r="AT45" s="291"/>
      <c r="AU45" s="291"/>
      <c r="AV45" s="291"/>
      <c r="AW45" s="291"/>
      <c r="AX45" s="291"/>
      <c r="AY45" s="291"/>
      <c r="AZ45" s="291"/>
      <c r="BA45" s="291"/>
      <c r="BB45" s="291"/>
      <c r="BC45" s="291"/>
      <c r="BD45" s="291"/>
      <c r="BE45" s="291"/>
      <c r="BF45" s="291"/>
      <c r="BG45" s="291"/>
      <c r="BH45" s="291"/>
      <c r="BI45" s="291"/>
      <c r="BJ45" s="291"/>
      <c r="BK45" s="292"/>
    </row>
    <row r="46" spans="1:63" x14ac:dyDescent="0.25">
      <c r="A46" s="158"/>
      <c r="B46" s="162" t="s">
        <v>115</v>
      </c>
      <c r="C46" s="163"/>
      <c r="D46" s="164"/>
      <c r="E46" s="164"/>
      <c r="F46" s="164"/>
      <c r="G46" s="165"/>
      <c r="H46" s="163"/>
      <c r="I46" s="164"/>
      <c r="J46" s="164"/>
      <c r="K46" s="164"/>
      <c r="L46" s="165"/>
      <c r="M46" s="163"/>
      <c r="N46" s="164"/>
      <c r="O46" s="164"/>
      <c r="P46" s="164"/>
      <c r="Q46" s="165"/>
      <c r="R46" s="163"/>
      <c r="S46" s="164"/>
      <c r="T46" s="164"/>
      <c r="U46" s="164"/>
      <c r="V46" s="165"/>
      <c r="W46" s="163"/>
      <c r="X46" s="164"/>
      <c r="Y46" s="164"/>
      <c r="Z46" s="164"/>
      <c r="AA46" s="165"/>
      <c r="AB46" s="163"/>
      <c r="AC46" s="164"/>
      <c r="AD46" s="164"/>
      <c r="AE46" s="164"/>
      <c r="AF46" s="165"/>
      <c r="AG46" s="163"/>
      <c r="AH46" s="164"/>
      <c r="AI46" s="164"/>
      <c r="AJ46" s="164"/>
      <c r="AK46" s="165"/>
      <c r="AL46" s="163"/>
      <c r="AM46" s="164"/>
      <c r="AN46" s="164"/>
      <c r="AO46" s="164"/>
      <c r="AP46" s="165"/>
      <c r="AQ46" s="163"/>
      <c r="AR46" s="164"/>
      <c r="AS46" s="164"/>
      <c r="AT46" s="164"/>
      <c r="AU46" s="165"/>
      <c r="AV46" s="163"/>
      <c r="AW46" s="164"/>
      <c r="AX46" s="164"/>
      <c r="AY46" s="164"/>
      <c r="AZ46" s="165"/>
      <c r="BA46" s="163"/>
      <c r="BB46" s="164"/>
      <c r="BC46" s="164"/>
      <c r="BD46" s="164"/>
      <c r="BE46" s="165"/>
      <c r="BF46" s="163"/>
      <c r="BG46" s="164"/>
      <c r="BH46" s="164"/>
      <c r="BI46" s="164"/>
      <c r="BJ46" s="165"/>
      <c r="BK46" s="166"/>
    </row>
    <row r="47" spans="1:63" x14ac:dyDescent="0.25">
      <c r="A47" s="158"/>
      <c r="B47" s="162" t="s">
        <v>119</v>
      </c>
      <c r="C47" s="163"/>
      <c r="D47" s="164"/>
      <c r="E47" s="164"/>
      <c r="F47" s="164"/>
      <c r="G47" s="165"/>
      <c r="H47" s="163"/>
      <c r="I47" s="164"/>
      <c r="J47" s="164"/>
      <c r="K47" s="164"/>
      <c r="L47" s="165"/>
      <c r="M47" s="163"/>
      <c r="N47" s="164"/>
      <c r="O47" s="164"/>
      <c r="P47" s="164"/>
      <c r="Q47" s="165"/>
      <c r="R47" s="163"/>
      <c r="S47" s="164"/>
      <c r="T47" s="164"/>
      <c r="U47" s="164"/>
      <c r="V47" s="165"/>
      <c r="W47" s="163"/>
      <c r="X47" s="164"/>
      <c r="Y47" s="164"/>
      <c r="Z47" s="164"/>
      <c r="AA47" s="165"/>
      <c r="AB47" s="163"/>
      <c r="AC47" s="164"/>
      <c r="AD47" s="164"/>
      <c r="AE47" s="164"/>
      <c r="AF47" s="165"/>
      <c r="AG47" s="163"/>
      <c r="AH47" s="164"/>
      <c r="AI47" s="164"/>
      <c r="AJ47" s="164"/>
      <c r="AK47" s="165"/>
      <c r="AL47" s="163"/>
      <c r="AM47" s="164"/>
      <c r="AN47" s="164"/>
      <c r="AO47" s="164"/>
      <c r="AP47" s="165"/>
      <c r="AQ47" s="163"/>
      <c r="AR47" s="164"/>
      <c r="AS47" s="164"/>
      <c r="AT47" s="164"/>
      <c r="AU47" s="165"/>
      <c r="AV47" s="163"/>
      <c r="AW47" s="164"/>
      <c r="AX47" s="164"/>
      <c r="AY47" s="164"/>
      <c r="AZ47" s="165"/>
      <c r="BA47" s="163"/>
      <c r="BB47" s="164"/>
      <c r="BC47" s="164"/>
      <c r="BD47" s="164"/>
      <c r="BE47" s="165"/>
      <c r="BF47" s="163"/>
      <c r="BG47" s="164"/>
      <c r="BH47" s="164"/>
      <c r="BI47" s="164"/>
      <c r="BJ47" s="165"/>
      <c r="BK47" s="166"/>
    </row>
    <row r="48" spans="1:63" x14ac:dyDescent="0.25">
      <c r="A48" s="158"/>
      <c r="B48" s="171" t="s">
        <v>137</v>
      </c>
      <c r="C48" s="163"/>
      <c r="D48" s="164"/>
      <c r="E48" s="164"/>
      <c r="F48" s="164"/>
      <c r="G48" s="165"/>
      <c r="H48" s="163"/>
      <c r="I48" s="164"/>
      <c r="J48" s="164"/>
      <c r="K48" s="164"/>
      <c r="L48" s="165"/>
      <c r="M48" s="163"/>
      <c r="N48" s="164"/>
      <c r="O48" s="164"/>
      <c r="P48" s="164"/>
      <c r="Q48" s="165"/>
      <c r="R48" s="163"/>
      <c r="S48" s="164"/>
      <c r="T48" s="164"/>
      <c r="U48" s="164"/>
      <c r="V48" s="165"/>
      <c r="W48" s="163"/>
      <c r="X48" s="164"/>
      <c r="Y48" s="164"/>
      <c r="Z48" s="164"/>
      <c r="AA48" s="165"/>
      <c r="AB48" s="163"/>
      <c r="AC48" s="164"/>
      <c r="AD48" s="164"/>
      <c r="AE48" s="164"/>
      <c r="AF48" s="165"/>
      <c r="AG48" s="163"/>
      <c r="AH48" s="164"/>
      <c r="AI48" s="164"/>
      <c r="AJ48" s="164"/>
      <c r="AK48" s="165"/>
      <c r="AL48" s="163"/>
      <c r="AM48" s="164"/>
      <c r="AN48" s="164"/>
      <c r="AO48" s="164"/>
      <c r="AP48" s="165"/>
      <c r="AQ48" s="163"/>
      <c r="AR48" s="164"/>
      <c r="AS48" s="164"/>
      <c r="AT48" s="164"/>
      <c r="AU48" s="165"/>
      <c r="AV48" s="163"/>
      <c r="AW48" s="164"/>
      <c r="AX48" s="164"/>
      <c r="AY48" s="164"/>
      <c r="AZ48" s="165"/>
      <c r="BA48" s="163"/>
      <c r="BB48" s="164"/>
      <c r="BC48" s="164"/>
      <c r="BD48" s="164"/>
      <c r="BE48" s="165"/>
      <c r="BF48" s="163"/>
      <c r="BG48" s="164"/>
      <c r="BH48" s="164"/>
      <c r="BI48" s="164"/>
      <c r="BJ48" s="165"/>
      <c r="BK48" s="166"/>
    </row>
    <row r="49" spans="1:63" ht="4.5" customHeight="1" x14ac:dyDescent="0.25">
      <c r="A49" s="158"/>
      <c r="B49" s="161"/>
      <c r="C49" s="290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  <c r="AA49" s="291"/>
      <c r="AB49" s="291"/>
      <c r="AC49" s="291"/>
      <c r="AD49" s="291"/>
      <c r="AE49" s="291"/>
      <c r="AF49" s="291"/>
      <c r="AG49" s="291"/>
      <c r="AH49" s="291"/>
      <c r="AI49" s="291"/>
      <c r="AJ49" s="291"/>
      <c r="AK49" s="291"/>
      <c r="AL49" s="291"/>
      <c r="AM49" s="291"/>
      <c r="AN49" s="291"/>
      <c r="AO49" s="291"/>
      <c r="AP49" s="291"/>
      <c r="AQ49" s="291"/>
      <c r="AR49" s="291"/>
      <c r="AS49" s="291"/>
      <c r="AT49" s="291"/>
      <c r="AU49" s="291"/>
      <c r="AV49" s="291"/>
      <c r="AW49" s="291"/>
      <c r="AX49" s="291"/>
      <c r="AY49" s="291"/>
      <c r="AZ49" s="291"/>
      <c r="BA49" s="291"/>
      <c r="BB49" s="291"/>
      <c r="BC49" s="291"/>
      <c r="BD49" s="291"/>
      <c r="BE49" s="291"/>
      <c r="BF49" s="291"/>
      <c r="BG49" s="291"/>
      <c r="BH49" s="291"/>
      <c r="BI49" s="291"/>
      <c r="BJ49" s="291"/>
      <c r="BK49" s="292"/>
    </row>
    <row r="50" spans="1:63" x14ac:dyDescent="0.25">
      <c r="A50" s="158" t="s">
        <v>146</v>
      </c>
      <c r="B50" s="159" t="s">
        <v>147</v>
      </c>
      <c r="C50" s="290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2"/>
    </row>
    <row r="51" spans="1:63" x14ac:dyDescent="0.25">
      <c r="A51" s="158" t="s">
        <v>113</v>
      </c>
      <c r="B51" s="161" t="s">
        <v>148</v>
      </c>
      <c r="C51" s="290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91"/>
      <c r="AL51" s="291"/>
      <c r="AM51" s="291"/>
      <c r="AN51" s="291"/>
      <c r="AO51" s="291"/>
      <c r="AP51" s="291"/>
      <c r="AQ51" s="291"/>
      <c r="AR51" s="291"/>
      <c r="AS51" s="291"/>
      <c r="AT51" s="291"/>
      <c r="AU51" s="291"/>
      <c r="AV51" s="291"/>
      <c r="AW51" s="291"/>
      <c r="AX51" s="291"/>
      <c r="AY51" s="291"/>
      <c r="AZ51" s="291"/>
      <c r="BA51" s="291"/>
      <c r="BB51" s="291"/>
      <c r="BC51" s="291"/>
      <c r="BD51" s="291"/>
      <c r="BE51" s="291"/>
      <c r="BF51" s="291"/>
      <c r="BG51" s="291"/>
      <c r="BH51" s="291"/>
      <c r="BI51" s="291"/>
      <c r="BJ51" s="291"/>
      <c r="BK51" s="292"/>
    </row>
    <row r="52" spans="1:63" x14ac:dyDescent="0.25">
      <c r="A52" s="158"/>
      <c r="B52" s="162" t="s">
        <v>115</v>
      </c>
      <c r="C52" s="163"/>
      <c r="D52" s="164"/>
      <c r="E52" s="164"/>
      <c r="F52" s="164"/>
      <c r="G52" s="165"/>
      <c r="H52" s="163"/>
      <c r="I52" s="164"/>
      <c r="J52" s="164"/>
      <c r="K52" s="164"/>
      <c r="L52" s="165"/>
      <c r="M52" s="163"/>
      <c r="N52" s="164"/>
      <c r="O52" s="164"/>
      <c r="P52" s="164"/>
      <c r="Q52" s="165"/>
      <c r="R52" s="163"/>
      <c r="S52" s="164"/>
      <c r="T52" s="164"/>
      <c r="U52" s="164"/>
      <c r="V52" s="165"/>
      <c r="W52" s="163"/>
      <c r="X52" s="164"/>
      <c r="Y52" s="164"/>
      <c r="Z52" s="164"/>
      <c r="AA52" s="165"/>
      <c r="AB52" s="163"/>
      <c r="AC52" s="164"/>
      <c r="AD52" s="164"/>
      <c r="AE52" s="164"/>
      <c r="AF52" s="165"/>
      <c r="AG52" s="163"/>
      <c r="AH52" s="164"/>
      <c r="AI52" s="164"/>
      <c r="AJ52" s="164"/>
      <c r="AK52" s="165"/>
      <c r="AL52" s="163"/>
      <c r="AM52" s="164"/>
      <c r="AN52" s="164"/>
      <c r="AO52" s="164"/>
      <c r="AP52" s="165"/>
      <c r="AQ52" s="163"/>
      <c r="AR52" s="164"/>
      <c r="AS52" s="164"/>
      <c r="AT52" s="164"/>
      <c r="AU52" s="165"/>
      <c r="AV52" s="163"/>
      <c r="AW52" s="164"/>
      <c r="AX52" s="164"/>
      <c r="AY52" s="164"/>
      <c r="AZ52" s="165"/>
      <c r="BA52" s="163"/>
      <c r="BB52" s="164"/>
      <c r="BC52" s="164"/>
      <c r="BD52" s="164"/>
      <c r="BE52" s="165"/>
      <c r="BF52" s="163"/>
      <c r="BG52" s="164"/>
      <c r="BH52" s="164"/>
      <c r="BI52" s="164"/>
      <c r="BJ52" s="165"/>
      <c r="BK52" s="166"/>
    </row>
    <row r="53" spans="1:63" x14ac:dyDescent="0.25">
      <c r="A53" s="158"/>
      <c r="B53" s="171" t="s">
        <v>141</v>
      </c>
      <c r="C53" s="163"/>
      <c r="D53" s="164"/>
      <c r="E53" s="164"/>
      <c r="F53" s="164"/>
      <c r="G53" s="165"/>
      <c r="H53" s="163"/>
      <c r="I53" s="164"/>
      <c r="J53" s="164"/>
      <c r="K53" s="164"/>
      <c r="L53" s="165"/>
      <c r="M53" s="163"/>
      <c r="N53" s="164"/>
      <c r="O53" s="164"/>
      <c r="P53" s="164"/>
      <c r="Q53" s="165"/>
      <c r="R53" s="163"/>
      <c r="S53" s="164"/>
      <c r="T53" s="164"/>
      <c r="U53" s="164"/>
      <c r="V53" s="165"/>
      <c r="W53" s="163"/>
      <c r="X53" s="164"/>
      <c r="Y53" s="164"/>
      <c r="Z53" s="164"/>
      <c r="AA53" s="165"/>
      <c r="AB53" s="163"/>
      <c r="AC53" s="164"/>
      <c r="AD53" s="164"/>
      <c r="AE53" s="164"/>
      <c r="AF53" s="165"/>
      <c r="AG53" s="163"/>
      <c r="AH53" s="164"/>
      <c r="AI53" s="164"/>
      <c r="AJ53" s="164"/>
      <c r="AK53" s="165"/>
      <c r="AL53" s="163"/>
      <c r="AM53" s="164"/>
      <c r="AN53" s="164"/>
      <c r="AO53" s="164"/>
      <c r="AP53" s="165"/>
      <c r="AQ53" s="163"/>
      <c r="AR53" s="164"/>
      <c r="AS53" s="164"/>
      <c r="AT53" s="164"/>
      <c r="AU53" s="165"/>
      <c r="AV53" s="163"/>
      <c r="AW53" s="164"/>
      <c r="AX53" s="164"/>
      <c r="AY53" s="164"/>
      <c r="AZ53" s="165"/>
      <c r="BA53" s="163"/>
      <c r="BB53" s="164"/>
      <c r="BC53" s="164"/>
      <c r="BD53" s="164"/>
      <c r="BE53" s="165"/>
      <c r="BF53" s="163"/>
      <c r="BG53" s="164"/>
      <c r="BH53" s="164"/>
      <c r="BI53" s="164"/>
      <c r="BJ53" s="165"/>
      <c r="BK53" s="166"/>
    </row>
    <row r="54" spans="1:63" ht="4.5" customHeight="1" x14ac:dyDescent="0.25">
      <c r="A54" s="158"/>
      <c r="B54" s="177"/>
      <c r="C54" s="290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91"/>
      <c r="AL54" s="291"/>
      <c r="AM54" s="291"/>
      <c r="AN54" s="291"/>
      <c r="AO54" s="291"/>
      <c r="AP54" s="291"/>
      <c r="AQ54" s="291"/>
      <c r="AR54" s="291"/>
      <c r="AS54" s="291"/>
      <c r="AT54" s="291"/>
      <c r="AU54" s="291"/>
      <c r="AV54" s="291"/>
      <c r="AW54" s="291"/>
      <c r="AX54" s="291"/>
      <c r="AY54" s="291"/>
      <c r="AZ54" s="291"/>
      <c r="BA54" s="291"/>
      <c r="BB54" s="291"/>
      <c r="BC54" s="291"/>
      <c r="BD54" s="291"/>
      <c r="BE54" s="291"/>
      <c r="BF54" s="291"/>
      <c r="BG54" s="291"/>
      <c r="BH54" s="291"/>
      <c r="BI54" s="291"/>
      <c r="BJ54" s="291"/>
      <c r="BK54" s="292"/>
    </row>
    <row r="55" spans="1:63" x14ac:dyDescent="0.25">
      <c r="A55" s="158"/>
      <c r="B55" s="178" t="s">
        <v>149</v>
      </c>
      <c r="C55" s="179"/>
      <c r="D55" s="179">
        <f>SUM(D21)</f>
        <v>266.89792829616425</v>
      </c>
      <c r="E55" s="179"/>
      <c r="F55" s="179"/>
      <c r="G55" s="179"/>
      <c r="H55" s="179"/>
      <c r="I55" s="179"/>
      <c r="J55" s="179">
        <f>SUM(J21)</f>
        <v>1479.2744480738725</v>
      </c>
      <c r="K55" s="179"/>
      <c r="L55" s="179"/>
      <c r="M55" s="179"/>
      <c r="N55" s="179"/>
      <c r="O55" s="179"/>
      <c r="P55" s="179"/>
      <c r="Q55" s="179"/>
      <c r="R55" s="179"/>
      <c r="S55" s="179"/>
      <c r="T55" s="179">
        <f>SUM(T21)</f>
        <v>49.510530217275061</v>
      </c>
      <c r="U55" s="179"/>
      <c r="V55" s="179"/>
      <c r="W55" s="179"/>
      <c r="X55" s="179"/>
      <c r="Y55" s="179"/>
      <c r="Z55" s="179"/>
      <c r="AA55" s="179"/>
      <c r="AB55" s="179"/>
      <c r="AC55" s="179"/>
      <c r="AD55" s="179">
        <f>SUM(AD21)</f>
        <v>43.117669573762562</v>
      </c>
      <c r="AE55" s="179"/>
      <c r="AF55" s="179"/>
      <c r="AG55" s="179"/>
      <c r="AH55" s="179"/>
      <c r="AI55" s="179"/>
      <c r="AJ55" s="179"/>
      <c r="AK55" s="179"/>
      <c r="AL55" s="179"/>
      <c r="AM55" s="179"/>
      <c r="AN55" s="179">
        <f>SUM(AN21)</f>
        <v>3.4960272627375053</v>
      </c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0">
        <f>BK21</f>
        <v>1842.296603423812</v>
      </c>
    </row>
    <row r="56" spans="1:63" ht="4.5" customHeight="1" x14ac:dyDescent="0.25">
      <c r="A56" s="158"/>
      <c r="B56" s="178"/>
      <c r="C56" s="296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1"/>
      <c r="AL56" s="291"/>
      <c r="AM56" s="291"/>
      <c r="AN56" s="291"/>
      <c r="AO56" s="291"/>
      <c r="AP56" s="291"/>
      <c r="AQ56" s="291"/>
      <c r="AR56" s="291"/>
      <c r="AS56" s="291"/>
      <c r="AT56" s="291"/>
      <c r="AU56" s="291"/>
      <c r="AV56" s="291"/>
      <c r="AW56" s="291"/>
      <c r="AX56" s="291"/>
      <c r="AY56" s="291"/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7"/>
    </row>
    <row r="57" spans="1:63" ht="14.25" customHeight="1" x14ac:dyDescent="0.3">
      <c r="A57" s="158" t="s">
        <v>150</v>
      </c>
      <c r="B57" s="180" t="s">
        <v>151</v>
      </c>
      <c r="C57" s="296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7"/>
    </row>
    <row r="58" spans="1:63" x14ac:dyDescent="0.25">
      <c r="A58" s="158"/>
      <c r="B58" s="162" t="s">
        <v>115</v>
      </c>
      <c r="C58" s="164"/>
      <c r="D58" s="164"/>
      <c r="E58" s="164"/>
      <c r="F58" s="164"/>
      <c r="G58" s="181"/>
      <c r="H58" s="163"/>
      <c r="I58" s="164"/>
      <c r="J58" s="164"/>
      <c r="K58" s="164"/>
      <c r="L58" s="181"/>
      <c r="M58" s="163"/>
      <c r="N58" s="164"/>
      <c r="O58" s="164"/>
      <c r="P58" s="164"/>
      <c r="Q58" s="181"/>
      <c r="R58" s="163"/>
      <c r="S58" s="164"/>
      <c r="T58" s="164"/>
      <c r="U58" s="164"/>
      <c r="V58" s="165"/>
      <c r="W58" s="182"/>
      <c r="X58" s="164"/>
      <c r="Y58" s="164"/>
      <c r="Z58" s="164"/>
      <c r="AA58" s="181"/>
      <c r="AB58" s="163"/>
      <c r="AC58" s="164"/>
      <c r="AD58" s="164"/>
      <c r="AE58" s="164"/>
      <c r="AF58" s="181"/>
      <c r="AG58" s="163"/>
      <c r="AH58" s="164"/>
      <c r="AI58" s="164"/>
      <c r="AJ58" s="164"/>
      <c r="AK58" s="181"/>
      <c r="AL58" s="163"/>
      <c r="AM58" s="164"/>
      <c r="AN58" s="164"/>
      <c r="AO58" s="164"/>
      <c r="AP58" s="181"/>
      <c r="AQ58" s="163"/>
      <c r="AR58" s="164"/>
      <c r="AS58" s="164"/>
      <c r="AT58" s="164"/>
      <c r="AU58" s="181"/>
      <c r="AV58" s="163"/>
      <c r="AW58" s="164"/>
      <c r="AX58" s="164"/>
      <c r="AY58" s="164"/>
      <c r="AZ58" s="181"/>
      <c r="BA58" s="163"/>
      <c r="BB58" s="164"/>
      <c r="BC58" s="164"/>
      <c r="BD58" s="164"/>
      <c r="BE58" s="181"/>
      <c r="BF58" s="163"/>
      <c r="BG58" s="164"/>
      <c r="BH58" s="164"/>
      <c r="BI58" s="164"/>
      <c r="BJ58" s="181"/>
      <c r="BK58" s="163"/>
    </row>
    <row r="59" spans="1:63" ht="15.75" thickBot="1" x14ac:dyDescent="0.3">
      <c r="A59" s="183"/>
      <c r="B59" s="171" t="s">
        <v>141</v>
      </c>
      <c r="C59" s="164"/>
      <c r="D59" s="164"/>
      <c r="E59" s="164"/>
      <c r="F59" s="164"/>
      <c r="G59" s="181"/>
      <c r="H59" s="163"/>
      <c r="I59" s="164"/>
      <c r="J59" s="164"/>
      <c r="K59" s="164"/>
      <c r="L59" s="181"/>
      <c r="M59" s="163"/>
      <c r="N59" s="164"/>
      <c r="O59" s="164"/>
      <c r="P59" s="164"/>
      <c r="Q59" s="181"/>
      <c r="R59" s="163"/>
      <c r="S59" s="164"/>
      <c r="T59" s="164"/>
      <c r="U59" s="164"/>
      <c r="V59" s="165"/>
      <c r="W59" s="182"/>
      <c r="X59" s="164"/>
      <c r="Y59" s="164"/>
      <c r="Z59" s="164"/>
      <c r="AA59" s="181"/>
      <c r="AB59" s="163"/>
      <c r="AC59" s="164"/>
      <c r="AD59" s="164"/>
      <c r="AE59" s="164"/>
      <c r="AF59" s="181"/>
      <c r="AG59" s="163"/>
      <c r="AH59" s="164"/>
      <c r="AI59" s="164"/>
      <c r="AJ59" s="164"/>
      <c r="AK59" s="181"/>
      <c r="AL59" s="163"/>
      <c r="AM59" s="164"/>
      <c r="AN59" s="164"/>
      <c r="AO59" s="164"/>
      <c r="AP59" s="181"/>
      <c r="AQ59" s="163"/>
      <c r="AR59" s="164"/>
      <c r="AS59" s="164"/>
      <c r="AT59" s="164"/>
      <c r="AU59" s="181"/>
      <c r="AV59" s="163"/>
      <c r="AW59" s="164"/>
      <c r="AX59" s="164"/>
      <c r="AY59" s="164"/>
      <c r="AZ59" s="181"/>
      <c r="BA59" s="163"/>
      <c r="BB59" s="164"/>
      <c r="BC59" s="164"/>
      <c r="BD59" s="164"/>
      <c r="BE59" s="181"/>
      <c r="BF59" s="163"/>
      <c r="BG59" s="164"/>
      <c r="BH59" s="164"/>
      <c r="BI59" s="164"/>
      <c r="BJ59" s="181"/>
      <c r="BK59" s="163"/>
    </row>
    <row r="60" spans="1:63" ht="6" customHeight="1" x14ac:dyDescent="0.25">
      <c r="A60" s="173"/>
      <c r="B60" s="184"/>
    </row>
    <row r="61" spans="1:63" x14ac:dyDescent="0.25">
      <c r="A61" s="173"/>
      <c r="B61" s="173" t="s">
        <v>152</v>
      </c>
      <c r="L61" s="185" t="s">
        <v>153</v>
      </c>
    </row>
    <row r="62" spans="1:63" x14ac:dyDescent="0.25">
      <c r="A62" s="173"/>
      <c r="B62" s="173" t="s">
        <v>154</v>
      </c>
      <c r="L62" s="173" t="s">
        <v>155</v>
      </c>
    </row>
    <row r="63" spans="1:63" x14ac:dyDescent="0.25">
      <c r="L63" s="173" t="s">
        <v>156</v>
      </c>
    </row>
    <row r="64" spans="1:63" x14ac:dyDescent="0.25">
      <c r="B64" s="173" t="s">
        <v>157</v>
      </c>
      <c r="L64" s="173" t="s">
        <v>158</v>
      </c>
    </row>
    <row r="65" spans="2:12" x14ac:dyDescent="0.25">
      <c r="B65" s="173" t="s">
        <v>159</v>
      </c>
      <c r="L65" s="173" t="s">
        <v>160</v>
      </c>
    </row>
    <row r="66" spans="2:12" x14ac:dyDescent="0.25">
      <c r="B66" s="173"/>
      <c r="L66" s="173" t="s">
        <v>161</v>
      </c>
    </row>
    <row r="74" spans="2:12" x14ac:dyDescent="0.25">
      <c r="B74" s="173"/>
    </row>
  </sheetData>
  <mergeCells count="49">
    <mergeCell ref="C50:BK50"/>
    <mergeCell ref="C51:BK51"/>
    <mergeCell ref="C54:BK54"/>
    <mergeCell ref="C56:BK56"/>
    <mergeCell ref="C57:BK57"/>
    <mergeCell ref="C49:BK49"/>
    <mergeCell ref="C26:BK26"/>
    <mergeCell ref="C27:BK27"/>
    <mergeCell ref="C28:BK28"/>
    <mergeCell ref="C31:BK31"/>
    <mergeCell ref="C35:BK35"/>
    <mergeCell ref="C36:BK36"/>
    <mergeCell ref="C37:BK37"/>
    <mergeCell ref="C40:BK40"/>
    <mergeCell ref="C41:BK41"/>
    <mergeCell ref="C42:BK42"/>
    <mergeCell ref="C45:BK45"/>
    <mergeCell ref="R4:V4"/>
    <mergeCell ref="W4:AA4"/>
    <mergeCell ref="AB4:AF4"/>
    <mergeCell ref="AG4:AK4"/>
    <mergeCell ref="C22:BK22"/>
    <mergeCell ref="AL4:AP4"/>
    <mergeCell ref="AQ4:AU4"/>
    <mergeCell ref="AV4:AZ4"/>
    <mergeCell ref="BA4:BE4"/>
    <mergeCell ref="BF4:BJ4"/>
    <mergeCell ref="C6:BK6"/>
    <mergeCell ref="C7:BK7"/>
    <mergeCell ref="C10:BK10"/>
    <mergeCell ref="C13:BK13"/>
    <mergeCell ref="C16:BK16"/>
    <mergeCell ref="C19:BK19"/>
    <mergeCell ref="A1:A5"/>
    <mergeCell ref="B1:B5"/>
    <mergeCell ref="C1:BK1"/>
    <mergeCell ref="C2:V2"/>
    <mergeCell ref="W2:AP2"/>
    <mergeCell ref="AQ2:BJ2"/>
    <mergeCell ref="BK2:BK5"/>
    <mergeCell ref="C3:L3"/>
    <mergeCell ref="M3:V3"/>
    <mergeCell ref="W3:AF3"/>
    <mergeCell ref="AG3:AP3"/>
    <mergeCell ref="AQ3:AZ3"/>
    <mergeCell ref="BA3:BJ3"/>
    <mergeCell ref="C4:G4"/>
    <mergeCell ref="H4:L4"/>
    <mergeCell ref="M4:Q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7"/>
  <sheetViews>
    <sheetView workbookViewId="0">
      <selection activeCell="E20" sqref="E20"/>
    </sheetView>
  </sheetViews>
  <sheetFormatPr defaultRowHeight="15" x14ac:dyDescent="0.25"/>
  <cols>
    <col min="1" max="1" width="2.28515625" customWidth="1"/>
    <col min="3" max="3" width="25.28515625" bestFit="1" customWidth="1"/>
    <col min="4" max="4" width="10.28515625" customWidth="1"/>
    <col min="5" max="6" width="18.28515625" bestFit="1" customWidth="1"/>
    <col min="7" max="7" width="10" bestFit="1" customWidth="1"/>
    <col min="8" max="8" width="19.85546875" bestFit="1" customWidth="1"/>
    <col min="9" max="9" width="15.85546875" bestFit="1" customWidth="1"/>
    <col min="10" max="10" width="17" bestFit="1" customWidth="1"/>
    <col min="11" max="11" width="9.5703125" bestFit="1" customWidth="1"/>
    <col min="12" max="12" width="19.85546875" bestFit="1" customWidth="1"/>
    <col min="257" max="257" width="2.28515625" customWidth="1"/>
    <col min="259" max="259" width="25.28515625" bestFit="1" customWidth="1"/>
    <col min="260" max="260" width="10.28515625" customWidth="1"/>
    <col min="261" max="262" width="18.28515625" bestFit="1" customWidth="1"/>
    <col min="263" max="263" width="10" bestFit="1" customWidth="1"/>
    <col min="264" max="264" width="19.85546875" bestFit="1" customWidth="1"/>
    <col min="265" max="265" width="15.85546875" bestFit="1" customWidth="1"/>
    <col min="266" max="266" width="17" bestFit="1" customWidth="1"/>
    <col min="267" max="267" width="9.5703125" bestFit="1" customWidth="1"/>
    <col min="268" max="268" width="19.85546875" bestFit="1" customWidth="1"/>
    <col min="513" max="513" width="2.28515625" customWidth="1"/>
    <col min="515" max="515" width="25.28515625" bestFit="1" customWidth="1"/>
    <col min="516" max="516" width="10.28515625" customWidth="1"/>
    <col min="517" max="518" width="18.28515625" bestFit="1" customWidth="1"/>
    <col min="519" max="519" width="10" bestFit="1" customWidth="1"/>
    <col min="520" max="520" width="19.85546875" bestFit="1" customWidth="1"/>
    <col min="521" max="521" width="15.85546875" bestFit="1" customWidth="1"/>
    <col min="522" max="522" width="17" bestFit="1" customWidth="1"/>
    <col min="523" max="523" width="9.5703125" bestFit="1" customWidth="1"/>
    <col min="524" max="524" width="19.85546875" bestFit="1" customWidth="1"/>
    <col min="769" max="769" width="2.28515625" customWidth="1"/>
    <col min="771" max="771" width="25.28515625" bestFit="1" customWidth="1"/>
    <col min="772" max="772" width="10.28515625" customWidth="1"/>
    <col min="773" max="774" width="18.28515625" bestFit="1" customWidth="1"/>
    <col min="775" max="775" width="10" bestFit="1" customWidth="1"/>
    <col min="776" max="776" width="19.85546875" bestFit="1" customWidth="1"/>
    <col min="777" max="777" width="15.85546875" bestFit="1" customWidth="1"/>
    <col min="778" max="778" width="17" bestFit="1" customWidth="1"/>
    <col min="779" max="779" width="9.5703125" bestFit="1" customWidth="1"/>
    <col min="780" max="780" width="19.85546875" bestFit="1" customWidth="1"/>
    <col min="1025" max="1025" width="2.28515625" customWidth="1"/>
    <col min="1027" max="1027" width="25.28515625" bestFit="1" customWidth="1"/>
    <col min="1028" max="1028" width="10.28515625" customWidth="1"/>
    <col min="1029" max="1030" width="18.28515625" bestFit="1" customWidth="1"/>
    <col min="1031" max="1031" width="10" bestFit="1" customWidth="1"/>
    <col min="1032" max="1032" width="19.85546875" bestFit="1" customWidth="1"/>
    <col min="1033" max="1033" width="15.85546875" bestFit="1" customWidth="1"/>
    <col min="1034" max="1034" width="17" bestFit="1" customWidth="1"/>
    <col min="1035" max="1035" width="9.5703125" bestFit="1" customWidth="1"/>
    <col min="1036" max="1036" width="19.85546875" bestFit="1" customWidth="1"/>
    <col min="1281" max="1281" width="2.28515625" customWidth="1"/>
    <col min="1283" max="1283" width="25.28515625" bestFit="1" customWidth="1"/>
    <col min="1284" max="1284" width="10.28515625" customWidth="1"/>
    <col min="1285" max="1286" width="18.28515625" bestFit="1" customWidth="1"/>
    <col min="1287" max="1287" width="10" bestFit="1" customWidth="1"/>
    <col min="1288" max="1288" width="19.85546875" bestFit="1" customWidth="1"/>
    <col min="1289" max="1289" width="15.85546875" bestFit="1" customWidth="1"/>
    <col min="1290" max="1290" width="17" bestFit="1" customWidth="1"/>
    <col min="1291" max="1291" width="9.5703125" bestFit="1" customWidth="1"/>
    <col min="1292" max="1292" width="19.85546875" bestFit="1" customWidth="1"/>
    <col min="1537" max="1537" width="2.28515625" customWidth="1"/>
    <col min="1539" max="1539" width="25.28515625" bestFit="1" customWidth="1"/>
    <col min="1540" max="1540" width="10.28515625" customWidth="1"/>
    <col min="1541" max="1542" width="18.28515625" bestFit="1" customWidth="1"/>
    <col min="1543" max="1543" width="10" bestFit="1" customWidth="1"/>
    <col min="1544" max="1544" width="19.85546875" bestFit="1" customWidth="1"/>
    <col min="1545" max="1545" width="15.85546875" bestFit="1" customWidth="1"/>
    <col min="1546" max="1546" width="17" bestFit="1" customWidth="1"/>
    <col min="1547" max="1547" width="9.5703125" bestFit="1" customWidth="1"/>
    <col min="1548" max="1548" width="19.85546875" bestFit="1" customWidth="1"/>
    <col min="1793" max="1793" width="2.28515625" customWidth="1"/>
    <col min="1795" max="1795" width="25.28515625" bestFit="1" customWidth="1"/>
    <col min="1796" max="1796" width="10.28515625" customWidth="1"/>
    <col min="1797" max="1798" width="18.28515625" bestFit="1" customWidth="1"/>
    <col min="1799" max="1799" width="10" bestFit="1" customWidth="1"/>
    <col min="1800" max="1800" width="19.85546875" bestFit="1" customWidth="1"/>
    <col min="1801" max="1801" width="15.85546875" bestFit="1" customWidth="1"/>
    <col min="1802" max="1802" width="17" bestFit="1" customWidth="1"/>
    <col min="1803" max="1803" width="9.5703125" bestFit="1" customWidth="1"/>
    <col min="1804" max="1804" width="19.85546875" bestFit="1" customWidth="1"/>
    <col min="2049" max="2049" width="2.28515625" customWidth="1"/>
    <col min="2051" max="2051" width="25.28515625" bestFit="1" customWidth="1"/>
    <col min="2052" max="2052" width="10.28515625" customWidth="1"/>
    <col min="2053" max="2054" width="18.28515625" bestFit="1" customWidth="1"/>
    <col min="2055" max="2055" width="10" bestFit="1" customWidth="1"/>
    <col min="2056" max="2056" width="19.85546875" bestFit="1" customWidth="1"/>
    <col min="2057" max="2057" width="15.85546875" bestFit="1" customWidth="1"/>
    <col min="2058" max="2058" width="17" bestFit="1" customWidth="1"/>
    <col min="2059" max="2059" width="9.5703125" bestFit="1" customWidth="1"/>
    <col min="2060" max="2060" width="19.85546875" bestFit="1" customWidth="1"/>
    <col min="2305" max="2305" width="2.28515625" customWidth="1"/>
    <col min="2307" max="2307" width="25.28515625" bestFit="1" customWidth="1"/>
    <col min="2308" max="2308" width="10.28515625" customWidth="1"/>
    <col min="2309" max="2310" width="18.28515625" bestFit="1" customWidth="1"/>
    <col min="2311" max="2311" width="10" bestFit="1" customWidth="1"/>
    <col min="2312" max="2312" width="19.85546875" bestFit="1" customWidth="1"/>
    <col min="2313" max="2313" width="15.85546875" bestFit="1" customWidth="1"/>
    <col min="2314" max="2314" width="17" bestFit="1" customWidth="1"/>
    <col min="2315" max="2315" width="9.5703125" bestFit="1" customWidth="1"/>
    <col min="2316" max="2316" width="19.85546875" bestFit="1" customWidth="1"/>
    <col min="2561" max="2561" width="2.28515625" customWidth="1"/>
    <col min="2563" max="2563" width="25.28515625" bestFit="1" customWidth="1"/>
    <col min="2564" max="2564" width="10.28515625" customWidth="1"/>
    <col min="2565" max="2566" width="18.28515625" bestFit="1" customWidth="1"/>
    <col min="2567" max="2567" width="10" bestFit="1" customWidth="1"/>
    <col min="2568" max="2568" width="19.85546875" bestFit="1" customWidth="1"/>
    <col min="2569" max="2569" width="15.85546875" bestFit="1" customWidth="1"/>
    <col min="2570" max="2570" width="17" bestFit="1" customWidth="1"/>
    <col min="2571" max="2571" width="9.5703125" bestFit="1" customWidth="1"/>
    <col min="2572" max="2572" width="19.85546875" bestFit="1" customWidth="1"/>
    <col min="2817" max="2817" width="2.28515625" customWidth="1"/>
    <col min="2819" max="2819" width="25.28515625" bestFit="1" customWidth="1"/>
    <col min="2820" max="2820" width="10.28515625" customWidth="1"/>
    <col min="2821" max="2822" width="18.28515625" bestFit="1" customWidth="1"/>
    <col min="2823" max="2823" width="10" bestFit="1" customWidth="1"/>
    <col min="2824" max="2824" width="19.85546875" bestFit="1" customWidth="1"/>
    <col min="2825" max="2825" width="15.85546875" bestFit="1" customWidth="1"/>
    <col min="2826" max="2826" width="17" bestFit="1" customWidth="1"/>
    <col min="2827" max="2827" width="9.5703125" bestFit="1" customWidth="1"/>
    <col min="2828" max="2828" width="19.85546875" bestFit="1" customWidth="1"/>
    <col min="3073" max="3073" width="2.28515625" customWidth="1"/>
    <col min="3075" max="3075" width="25.28515625" bestFit="1" customWidth="1"/>
    <col min="3076" max="3076" width="10.28515625" customWidth="1"/>
    <col min="3077" max="3078" width="18.28515625" bestFit="1" customWidth="1"/>
    <col min="3079" max="3079" width="10" bestFit="1" customWidth="1"/>
    <col min="3080" max="3080" width="19.85546875" bestFit="1" customWidth="1"/>
    <col min="3081" max="3081" width="15.85546875" bestFit="1" customWidth="1"/>
    <col min="3082" max="3082" width="17" bestFit="1" customWidth="1"/>
    <col min="3083" max="3083" width="9.5703125" bestFit="1" customWidth="1"/>
    <col min="3084" max="3084" width="19.85546875" bestFit="1" customWidth="1"/>
    <col min="3329" max="3329" width="2.28515625" customWidth="1"/>
    <col min="3331" max="3331" width="25.28515625" bestFit="1" customWidth="1"/>
    <col min="3332" max="3332" width="10.28515625" customWidth="1"/>
    <col min="3333" max="3334" width="18.28515625" bestFit="1" customWidth="1"/>
    <col min="3335" max="3335" width="10" bestFit="1" customWidth="1"/>
    <col min="3336" max="3336" width="19.85546875" bestFit="1" customWidth="1"/>
    <col min="3337" max="3337" width="15.85546875" bestFit="1" customWidth="1"/>
    <col min="3338" max="3338" width="17" bestFit="1" customWidth="1"/>
    <col min="3339" max="3339" width="9.5703125" bestFit="1" customWidth="1"/>
    <col min="3340" max="3340" width="19.85546875" bestFit="1" customWidth="1"/>
    <col min="3585" max="3585" width="2.28515625" customWidth="1"/>
    <col min="3587" max="3587" width="25.28515625" bestFit="1" customWidth="1"/>
    <col min="3588" max="3588" width="10.28515625" customWidth="1"/>
    <col min="3589" max="3590" width="18.28515625" bestFit="1" customWidth="1"/>
    <col min="3591" max="3591" width="10" bestFit="1" customWidth="1"/>
    <col min="3592" max="3592" width="19.85546875" bestFit="1" customWidth="1"/>
    <col min="3593" max="3593" width="15.85546875" bestFit="1" customWidth="1"/>
    <col min="3594" max="3594" width="17" bestFit="1" customWidth="1"/>
    <col min="3595" max="3595" width="9.5703125" bestFit="1" customWidth="1"/>
    <col min="3596" max="3596" width="19.85546875" bestFit="1" customWidth="1"/>
    <col min="3841" max="3841" width="2.28515625" customWidth="1"/>
    <col min="3843" max="3843" width="25.28515625" bestFit="1" customWidth="1"/>
    <col min="3844" max="3844" width="10.28515625" customWidth="1"/>
    <col min="3845" max="3846" width="18.28515625" bestFit="1" customWidth="1"/>
    <col min="3847" max="3847" width="10" bestFit="1" customWidth="1"/>
    <col min="3848" max="3848" width="19.85546875" bestFit="1" customWidth="1"/>
    <col min="3849" max="3849" width="15.85546875" bestFit="1" customWidth="1"/>
    <col min="3850" max="3850" width="17" bestFit="1" customWidth="1"/>
    <col min="3851" max="3851" width="9.5703125" bestFit="1" customWidth="1"/>
    <col min="3852" max="3852" width="19.85546875" bestFit="1" customWidth="1"/>
    <col min="4097" max="4097" width="2.28515625" customWidth="1"/>
    <col min="4099" max="4099" width="25.28515625" bestFit="1" customWidth="1"/>
    <col min="4100" max="4100" width="10.28515625" customWidth="1"/>
    <col min="4101" max="4102" width="18.28515625" bestFit="1" customWidth="1"/>
    <col min="4103" max="4103" width="10" bestFit="1" customWidth="1"/>
    <col min="4104" max="4104" width="19.85546875" bestFit="1" customWidth="1"/>
    <col min="4105" max="4105" width="15.85546875" bestFit="1" customWidth="1"/>
    <col min="4106" max="4106" width="17" bestFit="1" customWidth="1"/>
    <col min="4107" max="4107" width="9.5703125" bestFit="1" customWidth="1"/>
    <col min="4108" max="4108" width="19.85546875" bestFit="1" customWidth="1"/>
    <col min="4353" max="4353" width="2.28515625" customWidth="1"/>
    <col min="4355" max="4355" width="25.28515625" bestFit="1" customWidth="1"/>
    <col min="4356" max="4356" width="10.28515625" customWidth="1"/>
    <col min="4357" max="4358" width="18.28515625" bestFit="1" customWidth="1"/>
    <col min="4359" max="4359" width="10" bestFit="1" customWidth="1"/>
    <col min="4360" max="4360" width="19.85546875" bestFit="1" customWidth="1"/>
    <col min="4361" max="4361" width="15.85546875" bestFit="1" customWidth="1"/>
    <col min="4362" max="4362" width="17" bestFit="1" customWidth="1"/>
    <col min="4363" max="4363" width="9.5703125" bestFit="1" customWidth="1"/>
    <col min="4364" max="4364" width="19.85546875" bestFit="1" customWidth="1"/>
    <col min="4609" max="4609" width="2.28515625" customWidth="1"/>
    <col min="4611" max="4611" width="25.28515625" bestFit="1" customWidth="1"/>
    <col min="4612" max="4612" width="10.28515625" customWidth="1"/>
    <col min="4613" max="4614" width="18.28515625" bestFit="1" customWidth="1"/>
    <col min="4615" max="4615" width="10" bestFit="1" customWidth="1"/>
    <col min="4616" max="4616" width="19.85546875" bestFit="1" customWidth="1"/>
    <col min="4617" max="4617" width="15.85546875" bestFit="1" customWidth="1"/>
    <col min="4618" max="4618" width="17" bestFit="1" customWidth="1"/>
    <col min="4619" max="4619" width="9.5703125" bestFit="1" customWidth="1"/>
    <col min="4620" max="4620" width="19.85546875" bestFit="1" customWidth="1"/>
    <col min="4865" max="4865" width="2.28515625" customWidth="1"/>
    <col min="4867" max="4867" width="25.28515625" bestFit="1" customWidth="1"/>
    <col min="4868" max="4868" width="10.28515625" customWidth="1"/>
    <col min="4869" max="4870" width="18.28515625" bestFit="1" customWidth="1"/>
    <col min="4871" max="4871" width="10" bestFit="1" customWidth="1"/>
    <col min="4872" max="4872" width="19.85546875" bestFit="1" customWidth="1"/>
    <col min="4873" max="4873" width="15.85546875" bestFit="1" customWidth="1"/>
    <col min="4874" max="4874" width="17" bestFit="1" customWidth="1"/>
    <col min="4875" max="4875" width="9.5703125" bestFit="1" customWidth="1"/>
    <col min="4876" max="4876" width="19.85546875" bestFit="1" customWidth="1"/>
    <col min="5121" max="5121" width="2.28515625" customWidth="1"/>
    <col min="5123" max="5123" width="25.28515625" bestFit="1" customWidth="1"/>
    <col min="5124" max="5124" width="10.28515625" customWidth="1"/>
    <col min="5125" max="5126" width="18.28515625" bestFit="1" customWidth="1"/>
    <col min="5127" max="5127" width="10" bestFit="1" customWidth="1"/>
    <col min="5128" max="5128" width="19.85546875" bestFit="1" customWidth="1"/>
    <col min="5129" max="5129" width="15.85546875" bestFit="1" customWidth="1"/>
    <col min="5130" max="5130" width="17" bestFit="1" customWidth="1"/>
    <col min="5131" max="5131" width="9.5703125" bestFit="1" customWidth="1"/>
    <col min="5132" max="5132" width="19.85546875" bestFit="1" customWidth="1"/>
    <col min="5377" max="5377" width="2.28515625" customWidth="1"/>
    <col min="5379" max="5379" width="25.28515625" bestFit="1" customWidth="1"/>
    <col min="5380" max="5380" width="10.28515625" customWidth="1"/>
    <col min="5381" max="5382" width="18.28515625" bestFit="1" customWidth="1"/>
    <col min="5383" max="5383" width="10" bestFit="1" customWidth="1"/>
    <col min="5384" max="5384" width="19.85546875" bestFit="1" customWidth="1"/>
    <col min="5385" max="5385" width="15.85546875" bestFit="1" customWidth="1"/>
    <col min="5386" max="5386" width="17" bestFit="1" customWidth="1"/>
    <col min="5387" max="5387" width="9.5703125" bestFit="1" customWidth="1"/>
    <col min="5388" max="5388" width="19.85546875" bestFit="1" customWidth="1"/>
    <col min="5633" max="5633" width="2.28515625" customWidth="1"/>
    <col min="5635" max="5635" width="25.28515625" bestFit="1" customWidth="1"/>
    <col min="5636" max="5636" width="10.28515625" customWidth="1"/>
    <col min="5637" max="5638" width="18.28515625" bestFit="1" customWidth="1"/>
    <col min="5639" max="5639" width="10" bestFit="1" customWidth="1"/>
    <col min="5640" max="5640" width="19.85546875" bestFit="1" customWidth="1"/>
    <col min="5641" max="5641" width="15.85546875" bestFit="1" customWidth="1"/>
    <col min="5642" max="5642" width="17" bestFit="1" customWidth="1"/>
    <col min="5643" max="5643" width="9.5703125" bestFit="1" customWidth="1"/>
    <col min="5644" max="5644" width="19.85546875" bestFit="1" customWidth="1"/>
    <col min="5889" max="5889" width="2.28515625" customWidth="1"/>
    <col min="5891" max="5891" width="25.28515625" bestFit="1" customWidth="1"/>
    <col min="5892" max="5892" width="10.28515625" customWidth="1"/>
    <col min="5893" max="5894" width="18.28515625" bestFit="1" customWidth="1"/>
    <col min="5895" max="5895" width="10" bestFit="1" customWidth="1"/>
    <col min="5896" max="5896" width="19.85546875" bestFit="1" customWidth="1"/>
    <col min="5897" max="5897" width="15.85546875" bestFit="1" customWidth="1"/>
    <col min="5898" max="5898" width="17" bestFit="1" customWidth="1"/>
    <col min="5899" max="5899" width="9.5703125" bestFit="1" customWidth="1"/>
    <col min="5900" max="5900" width="19.85546875" bestFit="1" customWidth="1"/>
    <col min="6145" max="6145" width="2.28515625" customWidth="1"/>
    <col min="6147" max="6147" width="25.28515625" bestFit="1" customWidth="1"/>
    <col min="6148" max="6148" width="10.28515625" customWidth="1"/>
    <col min="6149" max="6150" width="18.28515625" bestFit="1" customWidth="1"/>
    <col min="6151" max="6151" width="10" bestFit="1" customWidth="1"/>
    <col min="6152" max="6152" width="19.85546875" bestFit="1" customWidth="1"/>
    <col min="6153" max="6153" width="15.85546875" bestFit="1" customWidth="1"/>
    <col min="6154" max="6154" width="17" bestFit="1" customWidth="1"/>
    <col min="6155" max="6155" width="9.5703125" bestFit="1" customWidth="1"/>
    <col min="6156" max="6156" width="19.85546875" bestFit="1" customWidth="1"/>
    <col min="6401" max="6401" width="2.28515625" customWidth="1"/>
    <col min="6403" max="6403" width="25.28515625" bestFit="1" customWidth="1"/>
    <col min="6404" max="6404" width="10.28515625" customWidth="1"/>
    <col min="6405" max="6406" width="18.28515625" bestFit="1" customWidth="1"/>
    <col min="6407" max="6407" width="10" bestFit="1" customWidth="1"/>
    <col min="6408" max="6408" width="19.85546875" bestFit="1" customWidth="1"/>
    <col min="6409" max="6409" width="15.85546875" bestFit="1" customWidth="1"/>
    <col min="6410" max="6410" width="17" bestFit="1" customWidth="1"/>
    <col min="6411" max="6411" width="9.5703125" bestFit="1" customWidth="1"/>
    <col min="6412" max="6412" width="19.85546875" bestFit="1" customWidth="1"/>
    <col min="6657" max="6657" width="2.28515625" customWidth="1"/>
    <col min="6659" max="6659" width="25.28515625" bestFit="1" customWidth="1"/>
    <col min="6660" max="6660" width="10.28515625" customWidth="1"/>
    <col min="6661" max="6662" width="18.28515625" bestFit="1" customWidth="1"/>
    <col min="6663" max="6663" width="10" bestFit="1" customWidth="1"/>
    <col min="6664" max="6664" width="19.85546875" bestFit="1" customWidth="1"/>
    <col min="6665" max="6665" width="15.85546875" bestFit="1" customWidth="1"/>
    <col min="6666" max="6666" width="17" bestFit="1" customWidth="1"/>
    <col min="6667" max="6667" width="9.5703125" bestFit="1" customWidth="1"/>
    <col min="6668" max="6668" width="19.85546875" bestFit="1" customWidth="1"/>
    <col min="6913" max="6913" width="2.28515625" customWidth="1"/>
    <col min="6915" max="6915" width="25.28515625" bestFit="1" customWidth="1"/>
    <col min="6916" max="6916" width="10.28515625" customWidth="1"/>
    <col min="6917" max="6918" width="18.28515625" bestFit="1" customWidth="1"/>
    <col min="6919" max="6919" width="10" bestFit="1" customWidth="1"/>
    <col min="6920" max="6920" width="19.85546875" bestFit="1" customWidth="1"/>
    <col min="6921" max="6921" width="15.85546875" bestFit="1" customWidth="1"/>
    <col min="6922" max="6922" width="17" bestFit="1" customWidth="1"/>
    <col min="6923" max="6923" width="9.5703125" bestFit="1" customWidth="1"/>
    <col min="6924" max="6924" width="19.85546875" bestFit="1" customWidth="1"/>
    <col min="7169" max="7169" width="2.28515625" customWidth="1"/>
    <col min="7171" max="7171" width="25.28515625" bestFit="1" customWidth="1"/>
    <col min="7172" max="7172" width="10.28515625" customWidth="1"/>
    <col min="7173" max="7174" width="18.28515625" bestFit="1" customWidth="1"/>
    <col min="7175" max="7175" width="10" bestFit="1" customWidth="1"/>
    <col min="7176" max="7176" width="19.85546875" bestFit="1" customWidth="1"/>
    <col min="7177" max="7177" width="15.85546875" bestFit="1" customWidth="1"/>
    <col min="7178" max="7178" width="17" bestFit="1" customWidth="1"/>
    <col min="7179" max="7179" width="9.5703125" bestFit="1" customWidth="1"/>
    <col min="7180" max="7180" width="19.85546875" bestFit="1" customWidth="1"/>
    <col min="7425" max="7425" width="2.28515625" customWidth="1"/>
    <col min="7427" max="7427" width="25.28515625" bestFit="1" customWidth="1"/>
    <col min="7428" max="7428" width="10.28515625" customWidth="1"/>
    <col min="7429" max="7430" width="18.28515625" bestFit="1" customWidth="1"/>
    <col min="7431" max="7431" width="10" bestFit="1" customWidth="1"/>
    <col min="7432" max="7432" width="19.85546875" bestFit="1" customWidth="1"/>
    <col min="7433" max="7433" width="15.85546875" bestFit="1" customWidth="1"/>
    <col min="7434" max="7434" width="17" bestFit="1" customWidth="1"/>
    <col min="7435" max="7435" width="9.5703125" bestFit="1" customWidth="1"/>
    <col min="7436" max="7436" width="19.85546875" bestFit="1" customWidth="1"/>
    <col min="7681" max="7681" width="2.28515625" customWidth="1"/>
    <col min="7683" max="7683" width="25.28515625" bestFit="1" customWidth="1"/>
    <col min="7684" max="7684" width="10.28515625" customWidth="1"/>
    <col min="7685" max="7686" width="18.28515625" bestFit="1" customWidth="1"/>
    <col min="7687" max="7687" width="10" bestFit="1" customWidth="1"/>
    <col min="7688" max="7688" width="19.85546875" bestFit="1" customWidth="1"/>
    <col min="7689" max="7689" width="15.85546875" bestFit="1" customWidth="1"/>
    <col min="7690" max="7690" width="17" bestFit="1" customWidth="1"/>
    <col min="7691" max="7691" width="9.5703125" bestFit="1" customWidth="1"/>
    <col min="7692" max="7692" width="19.85546875" bestFit="1" customWidth="1"/>
    <col min="7937" max="7937" width="2.28515625" customWidth="1"/>
    <col min="7939" max="7939" width="25.28515625" bestFit="1" customWidth="1"/>
    <col min="7940" max="7940" width="10.28515625" customWidth="1"/>
    <col min="7941" max="7942" width="18.28515625" bestFit="1" customWidth="1"/>
    <col min="7943" max="7943" width="10" bestFit="1" customWidth="1"/>
    <col min="7944" max="7944" width="19.85546875" bestFit="1" customWidth="1"/>
    <col min="7945" max="7945" width="15.85546875" bestFit="1" customWidth="1"/>
    <col min="7946" max="7946" width="17" bestFit="1" customWidth="1"/>
    <col min="7947" max="7947" width="9.5703125" bestFit="1" customWidth="1"/>
    <col min="7948" max="7948" width="19.85546875" bestFit="1" customWidth="1"/>
    <col min="8193" max="8193" width="2.28515625" customWidth="1"/>
    <col min="8195" max="8195" width="25.28515625" bestFit="1" customWidth="1"/>
    <col min="8196" max="8196" width="10.28515625" customWidth="1"/>
    <col min="8197" max="8198" width="18.28515625" bestFit="1" customWidth="1"/>
    <col min="8199" max="8199" width="10" bestFit="1" customWidth="1"/>
    <col min="8200" max="8200" width="19.85546875" bestFit="1" customWidth="1"/>
    <col min="8201" max="8201" width="15.85546875" bestFit="1" customWidth="1"/>
    <col min="8202" max="8202" width="17" bestFit="1" customWidth="1"/>
    <col min="8203" max="8203" width="9.5703125" bestFit="1" customWidth="1"/>
    <col min="8204" max="8204" width="19.85546875" bestFit="1" customWidth="1"/>
    <col min="8449" max="8449" width="2.28515625" customWidth="1"/>
    <col min="8451" max="8451" width="25.28515625" bestFit="1" customWidth="1"/>
    <col min="8452" max="8452" width="10.28515625" customWidth="1"/>
    <col min="8453" max="8454" width="18.28515625" bestFit="1" customWidth="1"/>
    <col min="8455" max="8455" width="10" bestFit="1" customWidth="1"/>
    <col min="8456" max="8456" width="19.85546875" bestFit="1" customWidth="1"/>
    <col min="8457" max="8457" width="15.85546875" bestFit="1" customWidth="1"/>
    <col min="8458" max="8458" width="17" bestFit="1" customWidth="1"/>
    <col min="8459" max="8459" width="9.5703125" bestFit="1" customWidth="1"/>
    <col min="8460" max="8460" width="19.85546875" bestFit="1" customWidth="1"/>
    <col min="8705" max="8705" width="2.28515625" customWidth="1"/>
    <col min="8707" max="8707" width="25.28515625" bestFit="1" customWidth="1"/>
    <col min="8708" max="8708" width="10.28515625" customWidth="1"/>
    <col min="8709" max="8710" width="18.28515625" bestFit="1" customWidth="1"/>
    <col min="8711" max="8711" width="10" bestFit="1" customWidth="1"/>
    <col min="8712" max="8712" width="19.85546875" bestFit="1" customWidth="1"/>
    <col min="8713" max="8713" width="15.85546875" bestFit="1" customWidth="1"/>
    <col min="8714" max="8714" width="17" bestFit="1" customWidth="1"/>
    <col min="8715" max="8715" width="9.5703125" bestFit="1" customWidth="1"/>
    <col min="8716" max="8716" width="19.85546875" bestFit="1" customWidth="1"/>
    <col min="8961" max="8961" width="2.28515625" customWidth="1"/>
    <col min="8963" max="8963" width="25.28515625" bestFit="1" customWidth="1"/>
    <col min="8964" max="8964" width="10.28515625" customWidth="1"/>
    <col min="8965" max="8966" width="18.28515625" bestFit="1" customWidth="1"/>
    <col min="8967" max="8967" width="10" bestFit="1" customWidth="1"/>
    <col min="8968" max="8968" width="19.85546875" bestFit="1" customWidth="1"/>
    <col min="8969" max="8969" width="15.85546875" bestFit="1" customWidth="1"/>
    <col min="8970" max="8970" width="17" bestFit="1" customWidth="1"/>
    <col min="8971" max="8971" width="9.5703125" bestFit="1" customWidth="1"/>
    <col min="8972" max="8972" width="19.85546875" bestFit="1" customWidth="1"/>
    <col min="9217" max="9217" width="2.28515625" customWidth="1"/>
    <col min="9219" max="9219" width="25.28515625" bestFit="1" customWidth="1"/>
    <col min="9220" max="9220" width="10.28515625" customWidth="1"/>
    <col min="9221" max="9222" width="18.28515625" bestFit="1" customWidth="1"/>
    <col min="9223" max="9223" width="10" bestFit="1" customWidth="1"/>
    <col min="9224" max="9224" width="19.85546875" bestFit="1" customWidth="1"/>
    <col min="9225" max="9225" width="15.85546875" bestFit="1" customWidth="1"/>
    <col min="9226" max="9226" width="17" bestFit="1" customWidth="1"/>
    <col min="9227" max="9227" width="9.5703125" bestFit="1" customWidth="1"/>
    <col min="9228" max="9228" width="19.85546875" bestFit="1" customWidth="1"/>
    <col min="9473" max="9473" width="2.28515625" customWidth="1"/>
    <col min="9475" max="9475" width="25.28515625" bestFit="1" customWidth="1"/>
    <col min="9476" max="9476" width="10.28515625" customWidth="1"/>
    <col min="9477" max="9478" width="18.28515625" bestFit="1" customWidth="1"/>
    <col min="9479" max="9479" width="10" bestFit="1" customWidth="1"/>
    <col min="9480" max="9480" width="19.85546875" bestFit="1" customWidth="1"/>
    <col min="9481" max="9481" width="15.85546875" bestFit="1" customWidth="1"/>
    <col min="9482" max="9482" width="17" bestFit="1" customWidth="1"/>
    <col min="9483" max="9483" width="9.5703125" bestFit="1" customWidth="1"/>
    <col min="9484" max="9484" width="19.85546875" bestFit="1" customWidth="1"/>
    <col min="9729" max="9729" width="2.28515625" customWidth="1"/>
    <col min="9731" max="9731" width="25.28515625" bestFit="1" customWidth="1"/>
    <col min="9732" max="9732" width="10.28515625" customWidth="1"/>
    <col min="9733" max="9734" width="18.28515625" bestFit="1" customWidth="1"/>
    <col min="9735" max="9735" width="10" bestFit="1" customWidth="1"/>
    <col min="9736" max="9736" width="19.85546875" bestFit="1" customWidth="1"/>
    <col min="9737" max="9737" width="15.85546875" bestFit="1" customWidth="1"/>
    <col min="9738" max="9738" width="17" bestFit="1" customWidth="1"/>
    <col min="9739" max="9739" width="9.5703125" bestFit="1" customWidth="1"/>
    <col min="9740" max="9740" width="19.85546875" bestFit="1" customWidth="1"/>
    <col min="9985" max="9985" width="2.28515625" customWidth="1"/>
    <col min="9987" max="9987" width="25.28515625" bestFit="1" customWidth="1"/>
    <col min="9988" max="9988" width="10.28515625" customWidth="1"/>
    <col min="9989" max="9990" width="18.28515625" bestFit="1" customWidth="1"/>
    <col min="9991" max="9991" width="10" bestFit="1" customWidth="1"/>
    <col min="9992" max="9992" width="19.85546875" bestFit="1" customWidth="1"/>
    <col min="9993" max="9993" width="15.85546875" bestFit="1" customWidth="1"/>
    <col min="9994" max="9994" width="17" bestFit="1" customWidth="1"/>
    <col min="9995" max="9995" width="9.5703125" bestFit="1" customWidth="1"/>
    <col min="9996" max="9996" width="19.85546875" bestFit="1" customWidth="1"/>
    <col min="10241" max="10241" width="2.28515625" customWidth="1"/>
    <col min="10243" max="10243" width="25.28515625" bestFit="1" customWidth="1"/>
    <col min="10244" max="10244" width="10.28515625" customWidth="1"/>
    <col min="10245" max="10246" width="18.28515625" bestFit="1" customWidth="1"/>
    <col min="10247" max="10247" width="10" bestFit="1" customWidth="1"/>
    <col min="10248" max="10248" width="19.85546875" bestFit="1" customWidth="1"/>
    <col min="10249" max="10249" width="15.85546875" bestFit="1" customWidth="1"/>
    <col min="10250" max="10250" width="17" bestFit="1" customWidth="1"/>
    <col min="10251" max="10251" width="9.5703125" bestFit="1" customWidth="1"/>
    <col min="10252" max="10252" width="19.85546875" bestFit="1" customWidth="1"/>
    <col min="10497" max="10497" width="2.28515625" customWidth="1"/>
    <col min="10499" max="10499" width="25.28515625" bestFit="1" customWidth="1"/>
    <col min="10500" max="10500" width="10.28515625" customWidth="1"/>
    <col min="10501" max="10502" width="18.28515625" bestFit="1" customWidth="1"/>
    <col min="10503" max="10503" width="10" bestFit="1" customWidth="1"/>
    <col min="10504" max="10504" width="19.85546875" bestFit="1" customWidth="1"/>
    <col min="10505" max="10505" width="15.85546875" bestFit="1" customWidth="1"/>
    <col min="10506" max="10506" width="17" bestFit="1" customWidth="1"/>
    <col min="10507" max="10507" width="9.5703125" bestFit="1" customWidth="1"/>
    <col min="10508" max="10508" width="19.85546875" bestFit="1" customWidth="1"/>
    <col min="10753" max="10753" width="2.28515625" customWidth="1"/>
    <col min="10755" max="10755" width="25.28515625" bestFit="1" customWidth="1"/>
    <col min="10756" max="10756" width="10.28515625" customWidth="1"/>
    <col min="10757" max="10758" width="18.28515625" bestFit="1" customWidth="1"/>
    <col min="10759" max="10759" width="10" bestFit="1" customWidth="1"/>
    <col min="10760" max="10760" width="19.85546875" bestFit="1" customWidth="1"/>
    <col min="10761" max="10761" width="15.85546875" bestFit="1" customWidth="1"/>
    <col min="10762" max="10762" width="17" bestFit="1" customWidth="1"/>
    <col min="10763" max="10763" width="9.5703125" bestFit="1" customWidth="1"/>
    <col min="10764" max="10764" width="19.85546875" bestFit="1" customWidth="1"/>
    <col min="11009" max="11009" width="2.28515625" customWidth="1"/>
    <col min="11011" max="11011" width="25.28515625" bestFit="1" customWidth="1"/>
    <col min="11012" max="11012" width="10.28515625" customWidth="1"/>
    <col min="11013" max="11014" width="18.28515625" bestFit="1" customWidth="1"/>
    <col min="11015" max="11015" width="10" bestFit="1" customWidth="1"/>
    <col min="11016" max="11016" width="19.85546875" bestFit="1" customWidth="1"/>
    <col min="11017" max="11017" width="15.85546875" bestFit="1" customWidth="1"/>
    <col min="11018" max="11018" width="17" bestFit="1" customWidth="1"/>
    <col min="11019" max="11019" width="9.5703125" bestFit="1" customWidth="1"/>
    <col min="11020" max="11020" width="19.85546875" bestFit="1" customWidth="1"/>
    <col min="11265" max="11265" width="2.28515625" customWidth="1"/>
    <col min="11267" max="11267" width="25.28515625" bestFit="1" customWidth="1"/>
    <col min="11268" max="11268" width="10.28515625" customWidth="1"/>
    <col min="11269" max="11270" width="18.28515625" bestFit="1" customWidth="1"/>
    <col min="11271" max="11271" width="10" bestFit="1" customWidth="1"/>
    <col min="11272" max="11272" width="19.85546875" bestFit="1" customWidth="1"/>
    <col min="11273" max="11273" width="15.85546875" bestFit="1" customWidth="1"/>
    <col min="11274" max="11274" width="17" bestFit="1" customWidth="1"/>
    <col min="11275" max="11275" width="9.5703125" bestFit="1" customWidth="1"/>
    <col min="11276" max="11276" width="19.85546875" bestFit="1" customWidth="1"/>
    <col min="11521" max="11521" width="2.28515625" customWidth="1"/>
    <col min="11523" max="11523" width="25.28515625" bestFit="1" customWidth="1"/>
    <col min="11524" max="11524" width="10.28515625" customWidth="1"/>
    <col min="11525" max="11526" width="18.28515625" bestFit="1" customWidth="1"/>
    <col min="11527" max="11527" width="10" bestFit="1" customWidth="1"/>
    <col min="11528" max="11528" width="19.85546875" bestFit="1" customWidth="1"/>
    <col min="11529" max="11529" width="15.85546875" bestFit="1" customWidth="1"/>
    <col min="11530" max="11530" width="17" bestFit="1" customWidth="1"/>
    <col min="11531" max="11531" width="9.5703125" bestFit="1" customWidth="1"/>
    <col min="11532" max="11532" width="19.85546875" bestFit="1" customWidth="1"/>
    <col min="11777" max="11777" width="2.28515625" customWidth="1"/>
    <col min="11779" max="11779" width="25.28515625" bestFit="1" customWidth="1"/>
    <col min="11780" max="11780" width="10.28515625" customWidth="1"/>
    <col min="11781" max="11782" width="18.28515625" bestFit="1" customWidth="1"/>
    <col min="11783" max="11783" width="10" bestFit="1" customWidth="1"/>
    <col min="11784" max="11784" width="19.85546875" bestFit="1" customWidth="1"/>
    <col min="11785" max="11785" width="15.85546875" bestFit="1" customWidth="1"/>
    <col min="11786" max="11786" width="17" bestFit="1" customWidth="1"/>
    <col min="11787" max="11787" width="9.5703125" bestFit="1" customWidth="1"/>
    <col min="11788" max="11788" width="19.85546875" bestFit="1" customWidth="1"/>
    <col min="12033" max="12033" width="2.28515625" customWidth="1"/>
    <col min="12035" max="12035" width="25.28515625" bestFit="1" customWidth="1"/>
    <col min="12036" max="12036" width="10.28515625" customWidth="1"/>
    <col min="12037" max="12038" width="18.28515625" bestFit="1" customWidth="1"/>
    <col min="12039" max="12039" width="10" bestFit="1" customWidth="1"/>
    <col min="12040" max="12040" width="19.85546875" bestFit="1" customWidth="1"/>
    <col min="12041" max="12041" width="15.85546875" bestFit="1" customWidth="1"/>
    <col min="12042" max="12042" width="17" bestFit="1" customWidth="1"/>
    <col min="12043" max="12043" width="9.5703125" bestFit="1" customWidth="1"/>
    <col min="12044" max="12044" width="19.85546875" bestFit="1" customWidth="1"/>
    <col min="12289" max="12289" width="2.28515625" customWidth="1"/>
    <col min="12291" max="12291" width="25.28515625" bestFit="1" customWidth="1"/>
    <col min="12292" max="12292" width="10.28515625" customWidth="1"/>
    <col min="12293" max="12294" width="18.28515625" bestFit="1" customWidth="1"/>
    <col min="12295" max="12295" width="10" bestFit="1" customWidth="1"/>
    <col min="12296" max="12296" width="19.85546875" bestFit="1" customWidth="1"/>
    <col min="12297" max="12297" width="15.85546875" bestFit="1" customWidth="1"/>
    <col min="12298" max="12298" width="17" bestFit="1" customWidth="1"/>
    <col min="12299" max="12299" width="9.5703125" bestFit="1" customWidth="1"/>
    <col min="12300" max="12300" width="19.85546875" bestFit="1" customWidth="1"/>
    <col min="12545" max="12545" width="2.28515625" customWidth="1"/>
    <col min="12547" max="12547" width="25.28515625" bestFit="1" customWidth="1"/>
    <col min="12548" max="12548" width="10.28515625" customWidth="1"/>
    <col min="12549" max="12550" width="18.28515625" bestFit="1" customWidth="1"/>
    <col min="12551" max="12551" width="10" bestFit="1" customWidth="1"/>
    <col min="12552" max="12552" width="19.85546875" bestFit="1" customWidth="1"/>
    <col min="12553" max="12553" width="15.85546875" bestFit="1" customWidth="1"/>
    <col min="12554" max="12554" width="17" bestFit="1" customWidth="1"/>
    <col min="12555" max="12555" width="9.5703125" bestFit="1" customWidth="1"/>
    <col min="12556" max="12556" width="19.85546875" bestFit="1" customWidth="1"/>
    <col min="12801" max="12801" width="2.28515625" customWidth="1"/>
    <col min="12803" max="12803" width="25.28515625" bestFit="1" customWidth="1"/>
    <col min="12804" max="12804" width="10.28515625" customWidth="1"/>
    <col min="12805" max="12806" width="18.28515625" bestFit="1" customWidth="1"/>
    <col min="12807" max="12807" width="10" bestFit="1" customWidth="1"/>
    <col min="12808" max="12808" width="19.85546875" bestFit="1" customWidth="1"/>
    <col min="12809" max="12809" width="15.85546875" bestFit="1" customWidth="1"/>
    <col min="12810" max="12810" width="17" bestFit="1" customWidth="1"/>
    <col min="12811" max="12811" width="9.5703125" bestFit="1" customWidth="1"/>
    <col min="12812" max="12812" width="19.85546875" bestFit="1" customWidth="1"/>
    <col min="13057" max="13057" width="2.28515625" customWidth="1"/>
    <col min="13059" max="13059" width="25.28515625" bestFit="1" customWidth="1"/>
    <col min="13060" max="13060" width="10.28515625" customWidth="1"/>
    <col min="13061" max="13062" width="18.28515625" bestFit="1" customWidth="1"/>
    <col min="13063" max="13063" width="10" bestFit="1" customWidth="1"/>
    <col min="13064" max="13064" width="19.85546875" bestFit="1" customWidth="1"/>
    <col min="13065" max="13065" width="15.85546875" bestFit="1" customWidth="1"/>
    <col min="13066" max="13066" width="17" bestFit="1" customWidth="1"/>
    <col min="13067" max="13067" width="9.5703125" bestFit="1" customWidth="1"/>
    <col min="13068" max="13068" width="19.85546875" bestFit="1" customWidth="1"/>
    <col min="13313" max="13313" width="2.28515625" customWidth="1"/>
    <col min="13315" max="13315" width="25.28515625" bestFit="1" customWidth="1"/>
    <col min="13316" max="13316" width="10.28515625" customWidth="1"/>
    <col min="13317" max="13318" width="18.28515625" bestFit="1" customWidth="1"/>
    <col min="13319" max="13319" width="10" bestFit="1" customWidth="1"/>
    <col min="13320" max="13320" width="19.85546875" bestFit="1" customWidth="1"/>
    <col min="13321" max="13321" width="15.85546875" bestFit="1" customWidth="1"/>
    <col min="13322" max="13322" width="17" bestFit="1" customWidth="1"/>
    <col min="13323" max="13323" width="9.5703125" bestFit="1" customWidth="1"/>
    <col min="13324" max="13324" width="19.85546875" bestFit="1" customWidth="1"/>
    <col min="13569" max="13569" width="2.28515625" customWidth="1"/>
    <col min="13571" max="13571" width="25.28515625" bestFit="1" customWidth="1"/>
    <col min="13572" max="13572" width="10.28515625" customWidth="1"/>
    <col min="13573" max="13574" width="18.28515625" bestFit="1" customWidth="1"/>
    <col min="13575" max="13575" width="10" bestFit="1" customWidth="1"/>
    <col min="13576" max="13576" width="19.85546875" bestFit="1" customWidth="1"/>
    <col min="13577" max="13577" width="15.85546875" bestFit="1" customWidth="1"/>
    <col min="13578" max="13578" width="17" bestFit="1" customWidth="1"/>
    <col min="13579" max="13579" width="9.5703125" bestFit="1" customWidth="1"/>
    <col min="13580" max="13580" width="19.85546875" bestFit="1" customWidth="1"/>
    <col min="13825" max="13825" width="2.28515625" customWidth="1"/>
    <col min="13827" max="13827" width="25.28515625" bestFit="1" customWidth="1"/>
    <col min="13828" max="13828" width="10.28515625" customWidth="1"/>
    <col min="13829" max="13830" width="18.28515625" bestFit="1" customWidth="1"/>
    <col min="13831" max="13831" width="10" bestFit="1" customWidth="1"/>
    <col min="13832" max="13832" width="19.85546875" bestFit="1" customWidth="1"/>
    <col min="13833" max="13833" width="15.85546875" bestFit="1" customWidth="1"/>
    <col min="13834" max="13834" width="17" bestFit="1" customWidth="1"/>
    <col min="13835" max="13835" width="9.5703125" bestFit="1" customWidth="1"/>
    <col min="13836" max="13836" width="19.85546875" bestFit="1" customWidth="1"/>
    <col min="14081" max="14081" width="2.28515625" customWidth="1"/>
    <col min="14083" max="14083" width="25.28515625" bestFit="1" customWidth="1"/>
    <col min="14084" max="14084" width="10.28515625" customWidth="1"/>
    <col min="14085" max="14086" width="18.28515625" bestFit="1" customWidth="1"/>
    <col min="14087" max="14087" width="10" bestFit="1" customWidth="1"/>
    <col min="14088" max="14088" width="19.85546875" bestFit="1" customWidth="1"/>
    <col min="14089" max="14089" width="15.85546875" bestFit="1" customWidth="1"/>
    <col min="14090" max="14090" width="17" bestFit="1" customWidth="1"/>
    <col min="14091" max="14091" width="9.5703125" bestFit="1" customWidth="1"/>
    <col min="14092" max="14092" width="19.85546875" bestFit="1" customWidth="1"/>
    <col min="14337" max="14337" width="2.28515625" customWidth="1"/>
    <col min="14339" max="14339" width="25.28515625" bestFit="1" customWidth="1"/>
    <col min="14340" max="14340" width="10.28515625" customWidth="1"/>
    <col min="14341" max="14342" width="18.28515625" bestFit="1" customWidth="1"/>
    <col min="14343" max="14343" width="10" bestFit="1" customWidth="1"/>
    <col min="14344" max="14344" width="19.85546875" bestFit="1" customWidth="1"/>
    <col min="14345" max="14345" width="15.85546875" bestFit="1" customWidth="1"/>
    <col min="14346" max="14346" width="17" bestFit="1" customWidth="1"/>
    <col min="14347" max="14347" width="9.5703125" bestFit="1" customWidth="1"/>
    <col min="14348" max="14348" width="19.85546875" bestFit="1" customWidth="1"/>
    <col min="14593" max="14593" width="2.28515625" customWidth="1"/>
    <col min="14595" max="14595" width="25.28515625" bestFit="1" customWidth="1"/>
    <col min="14596" max="14596" width="10.28515625" customWidth="1"/>
    <col min="14597" max="14598" width="18.28515625" bestFit="1" customWidth="1"/>
    <col min="14599" max="14599" width="10" bestFit="1" customWidth="1"/>
    <col min="14600" max="14600" width="19.85546875" bestFit="1" customWidth="1"/>
    <col min="14601" max="14601" width="15.85546875" bestFit="1" customWidth="1"/>
    <col min="14602" max="14602" width="17" bestFit="1" customWidth="1"/>
    <col min="14603" max="14603" width="9.5703125" bestFit="1" customWidth="1"/>
    <col min="14604" max="14604" width="19.85546875" bestFit="1" customWidth="1"/>
    <col min="14849" max="14849" width="2.28515625" customWidth="1"/>
    <col min="14851" max="14851" width="25.28515625" bestFit="1" customWidth="1"/>
    <col min="14852" max="14852" width="10.28515625" customWidth="1"/>
    <col min="14853" max="14854" width="18.28515625" bestFit="1" customWidth="1"/>
    <col min="14855" max="14855" width="10" bestFit="1" customWidth="1"/>
    <col min="14856" max="14856" width="19.85546875" bestFit="1" customWidth="1"/>
    <col min="14857" max="14857" width="15.85546875" bestFit="1" customWidth="1"/>
    <col min="14858" max="14858" width="17" bestFit="1" customWidth="1"/>
    <col min="14859" max="14859" width="9.5703125" bestFit="1" customWidth="1"/>
    <col min="14860" max="14860" width="19.85546875" bestFit="1" customWidth="1"/>
    <col min="15105" max="15105" width="2.28515625" customWidth="1"/>
    <col min="15107" max="15107" width="25.28515625" bestFit="1" customWidth="1"/>
    <col min="15108" max="15108" width="10.28515625" customWidth="1"/>
    <col min="15109" max="15110" width="18.28515625" bestFit="1" customWidth="1"/>
    <col min="15111" max="15111" width="10" bestFit="1" customWidth="1"/>
    <col min="15112" max="15112" width="19.85546875" bestFit="1" customWidth="1"/>
    <col min="15113" max="15113" width="15.85546875" bestFit="1" customWidth="1"/>
    <col min="15114" max="15114" width="17" bestFit="1" customWidth="1"/>
    <col min="15115" max="15115" width="9.5703125" bestFit="1" customWidth="1"/>
    <col min="15116" max="15116" width="19.85546875" bestFit="1" customWidth="1"/>
    <col min="15361" max="15361" width="2.28515625" customWidth="1"/>
    <col min="15363" max="15363" width="25.28515625" bestFit="1" customWidth="1"/>
    <col min="15364" max="15364" width="10.28515625" customWidth="1"/>
    <col min="15365" max="15366" width="18.28515625" bestFit="1" customWidth="1"/>
    <col min="15367" max="15367" width="10" bestFit="1" customWidth="1"/>
    <col min="15368" max="15368" width="19.85546875" bestFit="1" customWidth="1"/>
    <col min="15369" max="15369" width="15.85546875" bestFit="1" customWidth="1"/>
    <col min="15370" max="15370" width="17" bestFit="1" customWidth="1"/>
    <col min="15371" max="15371" width="9.5703125" bestFit="1" customWidth="1"/>
    <col min="15372" max="15372" width="19.85546875" bestFit="1" customWidth="1"/>
    <col min="15617" max="15617" width="2.28515625" customWidth="1"/>
    <col min="15619" max="15619" width="25.28515625" bestFit="1" customWidth="1"/>
    <col min="15620" max="15620" width="10.28515625" customWidth="1"/>
    <col min="15621" max="15622" width="18.28515625" bestFit="1" customWidth="1"/>
    <col min="15623" max="15623" width="10" bestFit="1" customWidth="1"/>
    <col min="15624" max="15624" width="19.85546875" bestFit="1" customWidth="1"/>
    <col min="15625" max="15625" width="15.85546875" bestFit="1" customWidth="1"/>
    <col min="15626" max="15626" width="17" bestFit="1" customWidth="1"/>
    <col min="15627" max="15627" width="9.5703125" bestFit="1" customWidth="1"/>
    <col min="15628" max="15628" width="19.85546875" bestFit="1" customWidth="1"/>
    <col min="15873" max="15873" width="2.28515625" customWidth="1"/>
    <col min="15875" max="15875" width="25.28515625" bestFit="1" customWidth="1"/>
    <col min="15876" max="15876" width="10.28515625" customWidth="1"/>
    <col min="15877" max="15878" width="18.28515625" bestFit="1" customWidth="1"/>
    <col min="15879" max="15879" width="10" bestFit="1" customWidth="1"/>
    <col min="15880" max="15880" width="19.85546875" bestFit="1" customWidth="1"/>
    <col min="15881" max="15881" width="15.85546875" bestFit="1" customWidth="1"/>
    <col min="15882" max="15882" width="17" bestFit="1" customWidth="1"/>
    <col min="15883" max="15883" width="9.5703125" bestFit="1" customWidth="1"/>
    <col min="15884" max="15884" width="19.85546875" bestFit="1" customWidth="1"/>
    <col min="16129" max="16129" width="2.28515625" customWidth="1"/>
    <col min="16131" max="16131" width="25.28515625" bestFit="1" customWidth="1"/>
    <col min="16132" max="16132" width="10.28515625" customWidth="1"/>
    <col min="16133" max="16134" width="18.28515625" bestFit="1" customWidth="1"/>
    <col min="16135" max="16135" width="10" bestFit="1" customWidth="1"/>
    <col min="16136" max="16136" width="19.85546875" bestFit="1" customWidth="1"/>
    <col min="16137" max="16137" width="15.85546875" bestFit="1" customWidth="1"/>
    <col min="16138" max="16138" width="17" bestFit="1" customWidth="1"/>
    <col min="16139" max="16139" width="9.5703125" bestFit="1" customWidth="1"/>
    <col min="16140" max="16140" width="19.85546875" bestFit="1" customWidth="1"/>
  </cols>
  <sheetData>
    <row r="2" spans="2:12" x14ac:dyDescent="0.25">
      <c r="B2" s="298" t="s">
        <v>162</v>
      </c>
      <c r="C2" s="294"/>
      <c r="D2" s="294"/>
      <c r="E2" s="294"/>
      <c r="F2" s="294"/>
      <c r="G2" s="294"/>
      <c r="H2" s="294"/>
      <c r="I2" s="294"/>
      <c r="J2" s="294"/>
      <c r="K2" s="294"/>
      <c r="L2" s="299"/>
    </row>
    <row r="3" spans="2:12" x14ac:dyDescent="0.25">
      <c r="B3" s="298" t="s">
        <v>163</v>
      </c>
      <c r="C3" s="294"/>
      <c r="D3" s="294"/>
      <c r="E3" s="294"/>
      <c r="F3" s="294"/>
      <c r="G3" s="294"/>
      <c r="H3" s="294"/>
      <c r="I3" s="294"/>
      <c r="J3" s="294"/>
      <c r="K3" s="294"/>
      <c r="L3" s="299"/>
    </row>
    <row r="4" spans="2:12" ht="30" x14ac:dyDescent="0.25">
      <c r="B4" s="164" t="s">
        <v>100</v>
      </c>
      <c r="C4" s="186" t="s">
        <v>164</v>
      </c>
      <c r="D4" s="186" t="s">
        <v>165</v>
      </c>
      <c r="E4" s="186" t="s">
        <v>166</v>
      </c>
      <c r="F4" s="186" t="s">
        <v>135</v>
      </c>
      <c r="G4" s="186" t="s">
        <v>139</v>
      </c>
      <c r="H4" s="186" t="s">
        <v>147</v>
      </c>
      <c r="I4" s="186" t="s">
        <v>167</v>
      </c>
      <c r="J4" s="186" t="s">
        <v>168</v>
      </c>
      <c r="K4" s="186" t="s">
        <v>169</v>
      </c>
      <c r="L4" s="186" t="s">
        <v>170</v>
      </c>
    </row>
    <row r="5" spans="2:12" x14ac:dyDescent="0.25">
      <c r="B5" s="187">
        <v>1</v>
      </c>
      <c r="C5" s="188" t="s">
        <v>171</v>
      </c>
      <c r="D5" s="188"/>
      <c r="E5" s="164"/>
      <c r="F5" s="164"/>
      <c r="G5" s="164"/>
      <c r="H5" s="164"/>
      <c r="I5" s="164"/>
      <c r="J5" s="164"/>
      <c r="K5" s="164"/>
      <c r="L5" s="164"/>
    </row>
    <row r="6" spans="2:12" x14ac:dyDescent="0.25">
      <c r="B6" s="187">
        <v>2</v>
      </c>
      <c r="C6" s="189" t="s">
        <v>172</v>
      </c>
      <c r="D6" s="189"/>
      <c r="E6" s="164">
        <v>15.849280033524025</v>
      </c>
      <c r="F6" s="164"/>
      <c r="G6" s="164"/>
      <c r="H6" s="164"/>
      <c r="I6" s="164"/>
      <c r="J6" s="164"/>
      <c r="K6" s="164">
        <f>E6</f>
        <v>15.849280033524025</v>
      </c>
      <c r="L6" s="164"/>
    </row>
    <row r="7" spans="2:12" x14ac:dyDescent="0.25">
      <c r="B7" s="187">
        <v>3</v>
      </c>
      <c r="C7" s="188" t="s">
        <v>173</v>
      </c>
      <c r="D7" s="188"/>
      <c r="E7" s="164"/>
      <c r="F7" s="164"/>
      <c r="G7" s="164"/>
      <c r="H7" s="164"/>
      <c r="I7" s="164"/>
      <c r="J7" s="164"/>
      <c r="K7" s="164"/>
      <c r="L7" s="164"/>
    </row>
    <row r="8" spans="2:12" x14ac:dyDescent="0.25">
      <c r="B8" s="187">
        <v>4</v>
      </c>
      <c r="C8" s="189" t="s">
        <v>174</v>
      </c>
      <c r="D8" s="189"/>
      <c r="E8" s="164">
        <v>23.306848418250034</v>
      </c>
      <c r="F8" s="164"/>
      <c r="G8" s="164"/>
      <c r="H8" s="164"/>
      <c r="I8" s="164"/>
      <c r="J8" s="164"/>
      <c r="K8" s="164">
        <f>E8</f>
        <v>23.306848418250034</v>
      </c>
      <c r="L8" s="164"/>
    </row>
    <row r="9" spans="2:12" x14ac:dyDescent="0.25">
      <c r="B9" s="187">
        <v>5</v>
      </c>
      <c r="C9" s="189" t="s">
        <v>175</v>
      </c>
      <c r="D9" s="189"/>
      <c r="E9" s="164"/>
      <c r="F9" s="164"/>
      <c r="G9" s="164"/>
      <c r="H9" s="164"/>
      <c r="I9" s="164"/>
      <c r="J9" s="164"/>
      <c r="K9" s="164"/>
      <c r="L9" s="164"/>
    </row>
    <row r="10" spans="2:12" x14ac:dyDescent="0.25">
      <c r="B10" s="187">
        <v>6</v>
      </c>
      <c r="C10" s="189" t="s">
        <v>176</v>
      </c>
      <c r="D10" s="189"/>
      <c r="E10" s="164"/>
      <c r="F10" s="164"/>
      <c r="G10" s="164"/>
      <c r="H10" s="164"/>
      <c r="I10" s="164"/>
      <c r="J10" s="164"/>
      <c r="K10" s="164"/>
      <c r="L10" s="164"/>
    </row>
    <row r="11" spans="2:12" x14ac:dyDescent="0.25">
      <c r="B11" s="187">
        <v>7</v>
      </c>
      <c r="C11" s="189" t="s">
        <v>177</v>
      </c>
      <c r="D11" s="189"/>
      <c r="E11" s="190">
        <v>11.752812670596004</v>
      </c>
      <c r="F11" s="164"/>
      <c r="G11" s="164"/>
      <c r="H11" s="164"/>
      <c r="I11" s="164"/>
      <c r="J11" s="164"/>
      <c r="K11" s="168">
        <f>E11</f>
        <v>11.752812670596004</v>
      </c>
      <c r="L11" s="164"/>
    </row>
    <row r="12" spans="2:12" x14ac:dyDescent="0.25">
      <c r="B12" s="187">
        <v>8</v>
      </c>
      <c r="C12" s="188" t="s">
        <v>178</v>
      </c>
      <c r="D12" s="188"/>
      <c r="E12" s="164"/>
      <c r="F12" s="164"/>
      <c r="G12" s="164"/>
      <c r="H12" s="164"/>
      <c r="I12" s="164"/>
      <c r="J12" s="164"/>
      <c r="K12" s="164"/>
      <c r="L12" s="164"/>
    </row>
    <row r="13" spans="2:12" x14ac:dyDescent="0.25">
      <c r="B13" s="187">
        <v>9</v>
      </c>
      <c r="C13" s="188" t="s">
        <v>179</v>
      </c>
      <c r="D13" s="188"/>
      <c r="E13" s="164"/>
      <c r="F13" s="164"/>
      <c r="G13" s="164"/>
      <c r="H13" s="164"/>
      <c r="I13" s="164"/>
      <c r="J13" s="164"/>
      <c r="K13" s="164"/>
      <c r="L13" s="164"/>
    </row>
    <row r="14" spans="2:12" x14ac:dyDescent="0.25">
      <c r="B14" s="187">
        <v>10</v>
      </c>
      <c r="C14" s="189" t="s">
        <v>180</v>
      </c>
      <c r="D14" s="189"/>
      <c r="E14" s="164">
        <v>5.8267121045625085</v>
      </c>
      <c r="F14" s="164"/>
      <c r="G14" s="164"/>
      <c r="H14" s="164"/>
      <c r="I14" s="164"/>
      <c r="J14" s="164"/>
      <c r="K14" s="164">
        <f>E14</f>
        <v>5.8267121045625085</v>
      </c>
      <c r="L14" s="164"/>
    </row>
    <row r="15" spans="2:12" x14ac:dyDescent="0.25">
      <c r="B15" s="187">
        <v>11</v>
      </c>
      <c r="C15" s="189" t="s">
        <v>181</v>
      </c>
      <c r="D15" s="189"/>
      <c r="E15" s="164">
        <v>24.588725081253784</v>
      </c>
      <c r="F15" s="164"/>
      <c r="G15" s="164"/>
      <c r="H15" s="164"/>
      <c r="I15" s="164"/>
      <c r="J15" s="164"/>
      <c r="K15" s="164">
        <f>E15</f>
        <v>24.588725081253784</v>
      </c>
      <c r="L15" s="164"/>
    </row>
    <row r="16" spans="2:12" x14ac:dyDescent="0.25">
      <c r="B16" s="187">
        <v>12</v>
      </c>
      <c r="C16" s="189" t="s">
        <v>182</v>
      </c>
      <c r="D16" s="189"/>
      <c r="E16" s="190">
        <v>124.80467865960519</v>
      </c>
      <c r="F16" s="164"/>
      <c r="G16" s="164"/>
      <c r="H16" s="164"/>
      <c r="I16" s="164"/>
      <c r="J16" s="164"/>
      <c r="K16" s="168">
        <f>E16</f>
        <v>124.80467865960519</v>
      </c>
      <c r="L16" s="164"/>
    </row>
    <row r="17" spans="2:12" x14ac:dyDescent="0.25">
      <c r="B17" s="187">
        <v>13</v>
      </c>
      <c r="C17" s="189" t="s">
        <v>183</v>
      </c>
      <c r="D17" s="189"/>
      <c r="E17" s="191"/>
      <c r="F17" s="164"/>
      <c r="G17" s="164"/>
      <c r="H17" s="164"/>
      <c r="I17" s="164"/>
      <c r="J17" s="164"/>
      <c r="K17" s="164"/>
      <c r="L17" s="164"/>
    </row>
    <row r="18" spans="2:12" x14ac:dyDescent="0.25">
      <c r="B18" s="187">
        <v>14</v>
      </c>
      <c r="C18" s="189" t="s">
        <v>184</v>
      </c>
      <c r="D18" s="189"/>
      <c r="E18" s="191"/>
      <c r="F18" s="164"/>
      <c r="G18" s="164"/>
      <c r="H18" s="164"/>
      <c r="I18" s="164"/>
      <c r="J18" s="164"/>
      <c r="K18" s="164"/>
      <c r="L18" s="164"/>
    </row>
    <row r="19" spans="2:12" x14ac:dyDescent="0.25">
      <c r="B19" s="187">
        <v>15</v>
      </c>
      <c r="C19" s="189" t="s">
        <v>185</v>
      </c>
      <c r="D19" s="189"/>
      <c r="E19" s="191">
        <v>9.0896708831175133</v>
      </c>
      <c r="F19" s="164"/>
      <c r="G19" s="164"/>
      <c r="H19" s="164"/>
      <c r="I19" s="164"/>
      <c r="J19" s="164"/>
      <c r="K19" s="164">
        <f>E19</f>
        <v>9.0896708831175133</v>
      </c>
      <c r="L19" s="164"/>
    </row>
    <row r="20" spans="2:12" x14ac:dyDescent="0.25">
      <c r="B20" s="187">
        <v>16</v>
      </c>
      <c r="C20" s="189" t="s">
        <v>186</v>
      </c>
      <c r="D20" s="189"/>
      <c r="E20" s="192">
        <v>13.984109050950021</v>
      </c>
      <c r="F20" s="164"/>
      <c r="G20" s="164"/>
      <c r="H20" s="164"/>
      <c r="I20" s="164"/>
      <c r="J20" s="164"/>
      <c r="K20" s="164">
        <f>E20</f>
        <v>13.984109050950021</v>
      </c>
      <c r="L20" s="164"/>
    </row>
    <row r="21" spans="2:12" x14ac:dyDescent="0.25">
      <c r="B21" s="187">
        <v>17</v>
      </c>
      <c r="C21" s="189" t="s">
        <v>187</v>
      </c>
      <c r="D21" s="189"/>
      <c r="E21" s="191"/>
      <c r="F21" s="164"/>
      <c r="G21" s="164"/>
      <c r="H21" s="164"/>
      <c r="I21" s="164"/>
      <c r="J21" s="164"/>
      <c r="K21" s="164"/>
      <c r="L21" s="164"/>
    </row>
    <row r="22" spans="2:12" x14ac:dyDescent="0.25">
      <c r="B22" s="187">
        <v>18</v>
      </c>
      <c r="C22" s="188" t="s">
        <v>188</v>
      </c>
      <c r="D22" s="188"/>
      <c r="E22" s="191"/>
      <c r="F22" s="164"/>
      <c r="G22" s="164"/>
      <c r="H22" s="164"/>
      <c r="I22" s="164"/>
      <c r="J22" s="164"/>
      <c r="K22" s="164"/>
      <c r="L22" s="164"/>
    </row>
    <row r="23" spans="2:12" x14ac:dyDescent="0.25">
      <c r="B23" s="187">
        <v>19</v>
      </c>
      <c r="C23" s="189" t="s">
        <v>189</v>
      </c>
      <c r="D23" s="189"/>
      <c r="E23" s="191">
        <v>1.1653424209125016</v>
      </c>
      <c r="F23" s="164"/>
      <c r="G23" s="164"/>
      <c r="H23" s="164"/>
      <c r="I23" s="164"/>
      <c r="J23" s="164"/>
      <c r="K23" s="164">
        <f>E23</f>
        <v>1.1653424209125016</v>
      </c>
      <c r="L23" s="164"/>
    </row>
    <row r="24" spans="2:12" x14ac:dyDescent="0.25">
      <c r="B24" s="187">
        <v>20</v>
      </c>
      <c r="C24" s="189" t="s">
        <v>190</v>
      </c>
      <c r="D24" s="189"/>
      <c r="E24" s="190">
        <v>1410.2964364048246</v>
      </c>
      <c r="F24" s="164"/>
      <c r="G24" s="164"/>
      <c r="H24" s="164"/>
      <c r="I24" s="164"/>
      <c r="J24" s="164"/>
      <c r="K24" s="168">
        <f>E24</f>
        <v>1410.2964364048246</v>
      </c>
      <c r="L24" s="164"/>
    </row>
    <row r="25" spans="2:12" x14ac:dyDescent="0.25">
      <c r="B25" s="187">
        <v>21</v>
      </c>
      <c r="C25" s="188" t="s">
        <v>191</v>
      </c>
      <c r="D25" s="188"/>
      <c r="E25" s="191"/>
      <c r="F25" s="164"/>
      <c r="G25" s="164"/>
      <c r="H25" s="164"/>
      <c r="I25" s="164"/>
      <c r="J25" s="164"/>
      <c r="K25" s="164"/>
      <c r="L25" s="164"/>
    </row>
    <row r="26" spans="2:12" x14ac:dyDescent="0.25">
      <c r="B26" s="187">
        <v>22</v>
      </c>
      <c r="C26" s="189" t="s">
        <v>192</v>
      </c>
      <c r="D26" s="189"/>
      <c r="E26" s="191"/>
      <c r="F26" s="164"/>
      <c r="G26" s="164"/>
      <c r="H26" s="164"/>
      <c r="I26" s="164"/>
      <c r="J26" s="164"/>
      <c r="K26" s="164"/>
      <c r="L26" s="164"/>
    </row>
    <row r="27" spans="2:12" x14ac:dyDescent="0.25">
      <c r="B27" s="187">
        <v>23</v>
      </c>
      <c r="C27" s="188" t="s">
        <v>193</v>
      </c>
      <c r="D27" s="188"/>
      <c r="E27" s="191"/>
      <c r="F27" s="164"/>
      <c r="G27" s="164"/>
      <c r="H27" s="164"/>
      <c r="I27" s="164"/>
      <c r="J27" s="164"/>
      <c r="K27" s="164"/>
      <c r="L27" s="164"/>
    </row>
    <row r="28" spans="2:12" x14ac:dyDescent="0.25">
      <c r="B28" s="187">
        <v>24</v>
      </c>
      <c r="C28" s="188" t="s">
        <v>194</v>
      </c>
      <c r="D28" s="188"/>
      <c r="E28" s="191"/>
      <c r="F28" s="164"/>
      <c r="G28" s="164"/>
      <c r="H28" s="164"/>
      <c r="I28" s="164"/>
      <c r="J28" s="164"/>
      <c r="K28" s="164"/>
      <c r="L28" s="164"/>
    </row>
    <row r="29" spans="2:12" x14ac:dyDescent="0.25">
      <c r="B29" s="187">
        <v>25</v>
      </c>
      <c r="C29" s="189" t="s">
        <v>195</v>
      </c>
      <c r="D29" s="189"/>
      <c r="E29" s="190">
        <v>99.837589505468571</v>
      </c>
      <c r="F29" s="164"/>
      <c r="G29" s="164"/>
      <c r="H29" s="164"/>
      <c r="I29" s="164"/>
      <c r="J29" s="164"/>
      <c r="K29" s="168">
        <f>E29</f>
        <v>99.837589505468571</v>
      </c>
      <c r="L29" s="164"/>
    </row>
    <row r="30" spans="2:12" x14ac:dyDescent="0.25">
      <c r="B30" s="187">
        <v>26</v>
      </c>
      <c r="C30" s="189" t="s">
        <v>196</v>
      </c>
      <c r="D30" s="189"/>
      <c r="E30" s="193">
        <v>1.1653424209125016</v>
      </c>
      <c r="F30" s="164"/>
      <c r="G30" s="164"/>
      <c r="H30" s="164"/>
      <c r="I30" s="164"/>
      <c r="J30" s="164"/>
      <c r="K30" s="164">
        <f>E30</f>
        <v>1.1653424209125016</v>
      </c>
      <c r="L30" s="164"/>
    </row>
    <row r="31" spans="2:12" x14ac:dyDescent="0.25">
      <c r="B31" s="187">
        <v>27</v>
      </c>
      <c r="C31" s="189" t="s">
        <v>43</v>
      </c>
      <c r="D31" s="189"/>
      <c r="E31" s="191"/>
      <c r="F31" s="164"/>
      <c r="G31" s="164"/>
      <c r="H31" s="164"/>
      <c r="I31" s="164"/>
      <c r="J31" s="164"/>
      <c r="K31" s="168"/>
      <c r="L31" s="164"/>
    </row>
    <row r="32" spans="2:12" x14ac:dyDescent="0.25">
      <c r="B32" s="187">
        <v>28</v>
      </c>
      <c r="C32" s="189" t="s">
        <v>197</v>
      </c>
      <c r="D32" s="189"/>
      <c r="E32" s="191"/>
      <c r="F32" s="164"/>
      <c r="G32" s="164"/>
      <c r="H32" s="164"/>
      <c r="I32" s="164"/>
      <c r="J32" s="164"/>
      <c r="K32" s="164"/>
      <c r="L32" s="164"/>
    </row>
    <row r="33" spans="2:12" x14ac:dyDescent="0.25">
      <c r="B33" s="187">
        <v>29</v>
      </c>
      <c r="C33" s="189" t="s">
        <v>198</v>
      </c>
      <c r="D33" s="189"/>
      <c r="E33" s="191">
        <v>2.3306848418250032</v>
      </c>
      <c r="F33" s="164"/>
      <c r="G33" s="164"/>
      <c r="H33" s="164"/>
      <c r="I33" s="164"/>
      <c r="J33" s="164"/>
      <c r="K33" s="164">
        <f>E33</f>
        <v>2.3306848418250032</v>
      </c>
      <c r="L33" s="164"/>
    </row>
    <row r="34" spans="2:12" x14ac:dyDescent="0.25">
      <c r="B34" s="187">
        <v>30</v>
      </c>
      <c r="C34" s="189" t="s">
        <v>199</v>
      </c>
      <c r="D34" s="189"/>
      <c r="E34" s="191">
        <v>2.3306848418250032</v>
      </c>
      <c r="F34" s="164"/>
      <c r="G34" s="164"/>
      <c r="H34" s="164"/>
      <c r="I34" s="164"/>
      <c r="J34" s="164"/>
      <c r="K34" s="164">
        <f>E34</f>
        <v>2.3306848418250032</v>
      </c>
      <c r="L34" s="164"/>
    </row>
    <row r="35" spans="2:12" x14ac:dyDescent="0.25">
      <c r="B35" s="187">
        <v>31</v>
      </c>
      <c r="C35" s="188" t="s">
        <v>200</v>
      </c>
      <c r="D35" s="188"/>
      <c r="E35" s="191"/>
      <c r="F35" s="164"/>
      <c r="G35" s="164"/>
      <c r="H35" s="164"/>
      <c r="I35" s="164"/>
      <c r="J35" s="164"/>
      <c r="K35" s="164"/>
      <c r="L35" s="164"/>
    </row>
    <row r="36" spans="2:12" x14ac:dyDescent="0.25">
      <c r="B36" s="187">
        <v>32</v>
      </c>
      <c r="C36" s="189" t="s">
        <v>201</v>
      </c>
      <c r="D36" s="189"/>
      <c r="E36" s="190">
        <v>68.924774385942399</v>
      </c>
      <c r="F36" s="164"/>
      <c r="G36" s="164"/>
      <c r="H36" s="164"/>
      <c r="I36" s="164"/>
      <c r="J36" s="164"/>
      <c r="K36" s="168">
        <f>E36</f>
        <v>68.924774385942399</v>
      </c>
      <c r="L36" s="164"/>
    </row>
    <row r="37" spans="2:12" x14ac:dyDescent="0.25">
      <c r="B37" s="187">
        <v>33</v>
      </c>
      <c r="C37" s="189" t="s">
        <v>202</v>
      </c>
      <c r="D37" s="189"/>
      <c r="E37" s="191"/>
      <c r="F37" s="164"/>
      <c r="G37" s="164"/>
      <c r="H37" s="164"/>
      <c r="I37" s="164"/>
      <c r="J37" s="164"/>
      <c r="K37" s="164"/>
      <c r="L37" s="164"/>
    </row>
    <row r="38" spans="2:12" x14ac:dyDescent="0.25">
      <c r="B38" s="187">
        <v>34</v>
      </c>
      <c r="C38" s="189" t="s">
        <v>203</v>
      </c>
      <c r="D38" s="189"/>
      <c r="E38" s="191">
        <v>1.1653424209125016</v>
      </c>
      <c r="F38" s="164"/>
      <c r="G38" s="164"/>
      <c r="H38" s="164"/>
      <c r="I38" s="164"/>
      <c r="J38" s="164"/>
      <c r="K38" s="168">
        <f>E38</f>
        <v>1.1653424209125016</v>
      </c>
      <c r="L38" s="164"/>
    </row>
    <row r="39" spans="2:12" x14ac:dyDescent="0.25">
      <c r="B39" s="187">
        <v>35</v>
      </c>
      <c r="C39" s="189" t="s">
        <v>204</v>
      </c>
      <c r="D39" s="189"/>
      <c r="E39" s="191"/>
      <c r="F39" s="164"/>
      <c r="G39" s="164"/>
      <c r="H39" s="164"/>
      <c r="I39" s="164"/>
      <c r="J39" s="164"/>
      <c r="K39" s="164"/>
      <c r="L39" s="164"/>
    </row>
    <row r="40" spans="2:12" x14ac:dyDescent="0.25">
      <c r="B40" s="187">
        <v>36</v>
      </c>
      <c r="C40" s="189" t="s">
        <v>205</v>
      </c>
      <c r="D40" s="189"/>
      <c r="E40" s="190">
        <v>25.877569279329069</v>
      </c>
      <c r="F40" s="164"/>
      <c r="G40" s="164"/>
      <c r="H40" s="164"/>
      <c r="I40" s="164"/>
      <c r="J40" s="164"/>
      <c r="K40" s="168">
        <f>E40</f>
        <v>25.877569279329069</v>
      </c>
      <c r="L40" s="164"/>
    </row>
    <row r="41" spans="2:12" x14ac:dyDescent="0.25">
      <c r="B41" s="186" t="s">
        <v>39</v>
      </c>
      <c r="C41" s="164"/>
      <c r="D41" s="164"/>
      <c r="E41" s="194">
        <f>SUM(E1:E40)</f>
        <v>1842.2966034238109</v>
      </c>
      <c r="F41" s="164"/>
      <c r="G41" s="164"/>
      <c r="H41" s="164"/>
      <c r="I41" s="164"/>
      <c r="J41" s="164"/>
      <c r="K41" s="194">
        <f>SUM(K1:K40)</f>
        <v>1842.2966034238109</v>
      </c>
      <c r="L41" s="164"/>
    </row>
    <row r="42" spans="2:12" x14ac:dyDescent="0.25">
      <c r="B42" t="s">
        <v>206</v>
      </c>
    </row>
    <row r="45" spans="2:12" x14ac:dyDescent="0.25">
      <c r="E45" s="195"/>
    </row>
    <row r="47" spans="2:12" x14ac:dyDescent="0.25">
      <c r="E47" s="195"/>
    </row>
  </sheetData>
  <mergeCells count="2">
    <mergeCell ref="B2:L2"/>
    <mergeCell ref="B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Monhtly Portfolio Series 1B</vt:lpstr>
      <vt:lpstr>Monhtly Portfolio Series 1C</vt:lpstr>
      <vt:lpstr>Monthly Portfolio Series 2A</vt:lpstr>
      <vt:lpstr>Monthly Portfolio Series 2B</vt:lpstr>
      <vt:lpstr>Monthly Portfolio Series 2C</vt:lpstr>
      <vt:lpstr>Monthly Portfolio Series 3A</vt:lpstr>
      <vt:lpstr>Monthly Portfolio Series 3B</vt:lpstr>
      <vt:lpstr>Anex A1 Frmt for AAUM disclosur</vt:lpstr>
      <vt:lpstr>Anex A2 Frmt AAUM stateUT wise </vt:lpstr>
      <vt:lpstr>Annexure B Frmt vote cast by MF</vt:lpstr>
      <vt:lpstr>Dashboard-scheme’s AUM </vt:lpstr>
      <vt:lpstr>Dashboard-Investment objective</vt:lpstr>
      <vt:lpstr>Dashboard-Portfolio disclosure</vt:lpstr>
      <vt:lpstr>Dashboard-Expense ratios</vt:lpstr>
      <vt:lpstr>Dashboard-Scheme’s performance</vt:lpstr>
      <vt:lpstr>TR Sept 3</vt:lpstr>
      <vt:lpstr>TR Sept 9</vt:lpstr>
      <vt:lpstr>TR Sept 11</vt:lpstr>
      <vt:lpstr>TR Sept 12</vt:lpstr>
      <vt:lpstr>TR Sept 13</vt:lpstr>
      <vt:lpstr>TR Sept 16</vt:lpstr>
      <vt:lpstr>TR Sept 17</vt:lpstr>
      <vt:lpstr>TR Sept 18</vt:lpstr>
      <vt:lpstr>TR Sept 19</vt:lpstr>
      <vt:lpstr>TR Sept 20</vt:lpstr>
      <vt:lpstr>TR Sept 23</vt:lpstr>
      <vt:lpstr>TR Aug 7</vt:lpstr>
      <vt:lpstr>TR Aug 8</vt:lpstr>
      <vt:lpstr>TR Aug 9</vt:lpstr>
      <vt:lpstr>TR Aug 16</vt:lpstr>
      <vt:lpstr>TR Aug 19</vt:lpstr>
      <vt:lpstr>TR Aug 20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MENDES</dc:creator>
  <cp:lastModifiedBy>Jyoti Pandey</cp:lastModifiedBy>
  <dcterms:created xsi:type="dcterms:W3CDTF">2019-10-14T11:03:48Z</dcterms:created>
  <dcterms:modified xsi:type="dcterms:W3CDTF">2019-11-01T12:16:00Z</dcterms:modified>
</cp:coreProperties>
</file>